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320" windowHeight="14535"/>
  </bookViews>
  <sheets>
    <sheet name="All B definitivo x segr giunta" sheetId="2" r:id="rId1"/>
  </sheets>
  <definedNames>
    <definedName name="_xlnm.Print_Area" localSheetId="0">'All B definitivo x segr giunta'!$A$1:$D$124</definedName>
    <definedName name="T011___Allegato_B_Variazioni" localSheetId="0">'All B definitivo x segr giunta'!$A$4:$D$124</definedName>
    <definedName name="T011___Allegato_B_Variazioni">#REF!</definedName>
    <definedName name="_xlnm.Print_Titles" localSheetId="0">'All B definitivo x segr giunta'!$4:$4</definedName>
  </definedNames>
  <calcPr calcId="152511"/>
</workbook>
</file>

<file path=xl/calcChain.xml><?xml version="1.0" encoding="utf-8"?>
<calcChain xmlns="http://schemas.openxmlformats.org/spreadsheetml/2006/main">
  <c r="D121" i="2" l="1"/>
  <c r="D118" i="2"/>
  <c r="D116" i="2"/>
  <c r="D114" i="2"/>
  <c r="D111" i="2"/>
  <c r="D109" i="2"/>
  <c r="D107" i="2"/>
  <c r="D104" i="2"/>
  <c r="D101" i="2"/>
  <c r="D98" i="2"/>
  <c r="D95" i="2"/>
  <c r="D86" i="2"/>
  <c r="D83" i="2"/>
  <c r="D79" i="2"/>
  <c r="D76" i="2"/>
  <c r="D69" i="2"/>
  <c r="D67" i="2"/>
  <c r="D63" i="2"/>
  <c r="D61" i="2"/>
  <c r="D59" i="2"/>
  <c r="D57" i="2"/>
  <c r="D54" i="2"/>
  <c r="D51" i="2"/>
  <c r="D48" i="2"/>
  <c r="D45" i="2"/>
  <c r="D41" i="2"/>
  <c r="D39" i="2"/>
  <c r="D35" i="2"/>
  <c r="D33" i="2"/>
  <c r="D31" i="2"/>
  <c r="D29" i="2"/>
  <c r="D26" i="2"/>
  <c r="D23" i="2"/>
  <c r="D21" i="2"/>
  <c r="D18" i="2"/>
  <c r="D16" i="2"/>
  <c r="D14" i="2"/>
  <c r="D12" i="2"/>
  <c r="D10" i="2"/>
  <c r="D7" i="2"/>
  <c r="D5" i="2"/>
</calcChain>
</file>

<file path=xl/sharedStrings.xml><?xml version="1.0" encoding="utf-8"?>
<sst xmlns="http://schemas.openxmlformats.org/spreadsheetml/2006/main" count="168" uniqueCount="141">
  <si>
    <t>Riferimento</t>
  </si>
  <si>
    <t>UPB</t>
  </si>
  <si>
    <t>Descrizione</t>
  </si>
  <si>
    <t>L.R. n. 13 del 28.6.1962</t>
  </si>
  <si>
    <t>1.10.02.20</t>
  </si>
  <si>
    <t>NORME PER IL RISANAMENTO DEL BESTIAME IN VALLE D'AOSTA NEI RIGUARDI DELLA BRUCELLOSI, TUBERCOLOSI E MASTITI.</t>
  </si>
  <si>
    <t>L.R. n. 32 del 20.5.1985</t>
  </si>
  <si>
    <t>1.07.01.13</t>
  </si>
  <si>
    <t>ISTITUZIONE DEL MUSEO REGIONALE DI SCIENZE NATURALI.</t>
  </si>
  <si>
    <t>1.07.03.20</t>
  </si>
  <si>
    <t>L.R. n. 66 del 6.11.1991</t>
  </si>
  <si>
    <t>1.13.01.20</t>
  </si>
  <si>
    <t>FINANZIAMENTO DEI LAVORI DI AMMODERNAMENTO E SISTEMAZIONE DELLA STRADA DELL'ENVERS.</t>
  </si>
  <si>
    <t>L.R. n. 8 del 17.3.1992</t>
  </si>
  <si>
    <t>1.07.02.10</t>
  </si>
  <si>
    <t>INTERVENTI REGIONALI A FAVORE DI UNA FONDAZIONE PER LA VALORIZZAZIONE E LA DIVULGAZIONE DEL PATRIMONIO MUSICALE TRADIZIONALE E PER LO SVILUPPO E LA DIFFUSIONE DELLA CULTURA MUSICALE IN VALLE D'AOSTA.</t>
  </si>
  <si>
    <t>L.R. n. 14 del 7.4.1992</t>
  </si>
  <si>
    <t>1.13.03.10</t>
  </si>
  <si>
    <t>PROMOZIONE DELLA DIRETTRICE FERROVIARIA DEL GRAN SAN BERNARDO.</t>
  </si>
  <si>
    <t>L.R. n. 66 del 20.8.1993</t>
  </si>
  <si>
    <t>L.R. n. 13 del 2.5.1995</t>
  </si>
  <si>
    <t>1.14.01.10</t>
  </si>
  <si>
    <t>REALIZZAZIONE O RECUPERO FUNZIONALE DI STRUTTURE AFFERENTI AD AREE NATURALI PROTETTE E A ESPACE MONT BLANC.</t>
  </si>
  <si>
    <t>1.14.02.20</t>
  </si>
  <si>
    <t>L.R. n. 15 del 9.5.1995</t>
  </si>
  <si>
    <t>1.13.02.21</t>
  </si>
  <si>
    <t>INTERVENTI REGIONALI PER INVESTIMENTI NEL SETTORE DEL TRASPORTO PUBBLICO COLLETTIVO DI PERSONE.</t>
  </si>
  <si>
    <t>L.R. n. 29 del 1.9.1997</t>
  </si>
  <si>
    <t>1.13.02.10</t>
  </si>
  <si>
    <t>NORME IN MATERIA DI SERVIZI DI TRASPORTO PUBBLICO DI LINEA.</t>
  </si>
  <si>
    <t>L.R. n. 27 del 5.5.1998</t>
  </si>
  <si>
    <t>1.11.06.10</t>
  </si>
  <si>
    <t>TESTO UNICO IN MATERIA DI COOPERAZIONE.</t>
  </si>
  <si>
    <t>1.11.06.20</t>
  </si>
  <si>
    <t>L.R. n. 30 del 11.5.1998</t>
  </si>
  <si>
    <t>1.11.01.20</t>
  </si>
  <si>
    <t>AGEVOLAZIONI CREDITIZIE ALL'ARTIGIANATO.</t>
  </si>
  <si>
    <t>L.R. n. 55 del 21.12.1998</t>
  </si>
  <si>
    <t>1.07.03.21</t>
  </si>
  <si>
    <t>ISTITUZIONE DEL PARCO ARCHEOLOGICO DELL'AREA MEGALITICA DI SAINT MARTIN DE CORLÉANS, NEL COMUNE DI AOSTA.</t>
  </si>
  <si>
    <t>L.R. n. 47 del 31.12.1999</t>
  </si>
  <si>
    <t>INTERVENTI PER LA VALORIZZAZIONE DEL COMPRENSORIO DEL MARAIS NEI COMUNI DI MORGEX E DI LA SALLE.</t>
  </si>
  <si>
    <t>L.R. n. 19 del 26.7.2000</t>
  </si>
  <si>
    <t>1.05.01.10</t>
  </si>
  <si>
    <t>AUTONOMIA DELLE ISTITUZIONI SCOLASTICHE.</t>
  </si>
  <si>
    <t>1.05.01.20</t>
  </si>
  <si>
    <t>1.05.03.10</t>
  </si>
  <si>
    <t>D.C. n. 1807 del 24.1.2001</t>
  </si>
  <si>
    <t>1.10.01.21</t>
  </si>
  <si>
    <t>L.R. n. 6 del 15.3.2001</t>
  </si>
  <si>
    <t>1.04.02.17</t>
  </si>
  <si>
    <t>1.11.02.10</t>
  </si>
  <si>
    <t>1.11.02.21</t>
  </si>
  <si>
    <t>L.R. n. 19 del 4.9.2001</t>
  </si>
  <si>
    <t>1.11.02.20</t>
  </si>
  <si>
    <t>INTERVENTI REGIONALI A SOSTEGNO DELLE ATTIVITÀ TURISTICO-RICETTIVE E COMMERCIALI.</t>
  </si>
  <si>
    <t>1.11.05.20</t>
  </si>
  <si>
    <t>L.R. n. 31 del 12.11.2001</t>
  </si>
  <si>
    <t>1.11.01.11</t>
  </si>
  <si>
    <t>INTERVENTI REGIONALI A SOSTEGNO DELLE PICCOLE E MEDIE IMPRESE PER INIZIATIVE IN FAVORE DELLA QUALITÀ, DELL'AMBIENTE E DELLA SICUREZZA. MODIFICAZIONI ALLA LEGGE REGIONALE 7 DICEMBRE 1993, N. 84 (INTERVENTI REGIONALI IN FAVORE DELLA RICERCA, DELLO SVILUPPO</t>
  </si>
  <si>
    <t>1.11.01.22</t>
  </si>
  <si>
    <t>L.R. n. 3 del 22.4.2002</t>
  </si>
  <si>
    <t>1.10.02.10</t>
  </si>
  <si>
    <t>INCENTIVI REGIONALI PER L'ATTUAZIONE DEGLI INTERVENTI SANITARI A FAVORE DEL BESTIAME DI INTERESSE ZOOTECNICO.</t>
  </si>
  <si>
    <t>L.R. n. 7 del 20.5.2002</t>
  </si>
  <si>
    <t>1.11.01.10</t>
  </si>
  <si>
    <t>RIORDINO DEI SERVIZI CAMERALI DELLA VALLE D'AOSTA.</t>
  </si>
  <si>
    <t>1.11.07.10</t>
  </si>
  <si>
    <t>L.R. n. 9 del 24.6.2002</t>
  </si>
  <si>
    <t>ISTITUZIONE DELLA FONDAZIONE "MONTAGNA SICURA".</t>
  </si>
  <si>
    <t>L.R. n. 10 del 24.6.2002</t>
  </si>
  <si>
    <t>INTERVENTI PER LA VALORIZZAZIONE DELLA RISERVA NATURALE DENOMINATA MONT MARS, E DEL TERRITORIO CIRCOSTANTE, IN COMUNE DI FONTAINEMORE.</t>
  </si>
  <si>
    <t>L.R. n. 11 del 24.6.2002</t>
  </si>
  <si>
    <t>1.14.06.21</t>
  </si>
  <si>
    <t>DISCIPLINA DEGLI INTERVENTI E DEGLI STRUMENTI DIRETTI ALLA DELOCALIZZAZIONE DEGLI IMMOBILI SITI IN ZONE A RISCHIO IDROGEOLOGICO.</t>
  </si>
  <si>
    <t>L.R. n. 2 del 21.1.2003</t>
  </si>
  <si>
    <t>TUTELA E VALORIZZAZIONE DELL'ARTIGIANATO VALDOSTANO DI TRADIZIONE.</t>
  </si>
  <si>
    <t>1.11.04.11</t>
  </si>
  <si>
    <t>1.11.08.11</t>
  </si>
  <si>
    <t>L.R. n. 4 del 28.2.2003</t>
  </si>
  <si>
    <t>INTERVENTI PER LA VALORIZZAZIONE ED IL RECUPERO DEL PATRIMONIO STORICO, ARCHITETTONICO E AGRO-SILVO-PASTORALE DELLA CONCA DI CHENEIL NEL COMUNE DI VALTOURNENCHE.</t>
  </si>
  <si>
    <t>L.R. n. 6 del 31.3.2003</t>
  </si>
  <si>
    <t>INTERVENTI REGIONALI PER LO SVILUPPO DELLE IMPRESE INDUSTRIALI ED ARTIGIANE.</t>
  </si>
  <si>
    <t>1.11.03.10</t>
  </si>
  <si>
    <t>1.11.03.20</t>
  </si>
  <si>
    <t>1.11.04.10</t>
  </si>
  <si>
    <t>1.11.04.20</t>
  </si>
  <si>
    <t>L.R. n. 3 del 1.4.2004</t>
  </si>
  <si>
    <t>1.07.04.10</t>
  </si>
  <si>
    <t>NUOVA DISCIPLINA DEGLI INTERVENTI A FAVORE DELLO SPORT.</t>
  </si>
  <si>
    <t>1.07.04.20</t>
  </si>
  <si>
    <t>L.R. n. 4 del 20.4.2004</t>
  </si>
  <si>
    <t>1.03.01.11</t>
  </si>
  <si>
    <t>INTERVENTI PER LO SVILUPPO ALPINISTICO ED ESCURSIONISTICO E DISCIPLINA DELLA PROFESSIONE DI GESTORE DI RIFUGIO ALPINO. MODIFICAZIONI ALLE LEGGI REGIONALI 26 APRILE 1993, N. 21, E 29 MAGGIO 1996, N. 11.</t>
  </si>
  <si>
    <t>L.R. n. 10 del 18.6.2004</t>
  </si>
  <si>
    <t>INTERVENTI PER IL PATRIMONIO IMMOBILIARE REGIONALE DESTINATO AD ATTIVITÀ PRODUTTIVE E COMMERCIALI.</t>
  </si>
  <si>
    <t>1.11.03.21</t>
  </si>
  <si>
    <t>L.R. n. 2 del 30.1.2007</t>
  </si>
  <si>
    <t>DISPOSIZIONI IN MATERIA DI TUTELA DALL'INQUINAMENTO ATMOSFERICO ED APPROVAZIONE DEL PIANO REGIONALE PER IL RISANAMENTO, IL MIGLIORAMENTO ED IL MANTENIMENTO DELLA QUALITÀ DELL'ARIA PER GLI ANNI 2007/2015.</t>
  </si>
  <si>
    <t>1.11.07.20</t>
  </si>
  <si>
    <t>1.13.02.20</t>
  </si>
  <si>
    <t>1.14.01.20</t>
  </si>
  <si>
    <t>L.R. n. 16 del 29.6.2007</t>
  </si>
  <si>
    <t>1.07.05.10</t>
  </si>
  <si>
    <t>NUOVE DISPOSIZIONI PER LA REALIZZAZIONE DI INFRASTRUTTURE RICREATIVO-SPORTIVE DI INTERESSE REGIONALE. MODIFICAZIONI DI LEGGI REGIONALI IN MATERIA DI TURISMO E TRASPORTI.</t>
  </si>
  <si>
    <t>1.07.05.20</t>
  </si>
  <si>
    <t>L.R. n. 31 del 3.12.2007</t>
  </si>
  <si>
    <t>1.14.03.10</t>
  </si>
  <si>
    <t>NUOVE DISPOSIZIONI IN MATERIA DI GESTIONE DEI RIFIUTI.</t>
  </si>
  <si>
    <t>1.14.03.20</t>
  </si>
  <si>
    <t>L.R. n. 32 del 12.12.2007 TITOLO III</t>
  </si>
  <si>
    <t>1.10.01.10</t>
  </si>
  <si>
    <t>1.10.01.20</t>
  </si>
  <si>
    <t>L.R. n. 9 del 15.4.2008 ART. 42</t>
  </si>
  <si>
    <t>1.04.04.20</t>
  </si>
  <si>
    <t>1.06.03.20</t>
  </si>
  <si>
    <t>L.R. n. 12 del 18.4.2008</t>
  </si>
  <si>
    <t>DISPOSIZIONI PER LA VALORIZZAZIONE DEI SITI MINERARI DISMESSI.</t>
  </si>
  <si>
    <t>L.R. n. 47 del 11.12.2009 ART. 31</t>
  </si>
  <si>
    <t>1.13.04.10</t>
  </si>
  <si>
    <t>L.R. n. 21 del 23.7.2010 ART. 15</t>
  </si>
  <si>
    <t>L.R. n. 36 del 9.11.2010</t>
  </si>
  <si>
    <t>L.R. n. 40 del 10.12.2010 ART. 24</t>
  </si>
  <si>
    <t>L.R. n. 4 del 13.2.2012</t>
  </si>
  <si>
    <t>L.R. n. 26 del 1.8.2012</t>
  </si>
  <si>
    <t>1.13.05.10</t>
  </si>
  <si>
    <t>1.13.05.20</t>
  </si>
  <si>
    <t>Allegato B</t>
  </si>
  <si>
    <t xml:space="preserve">RIDETERMINAZIONE PER L'ANNO 2013 DI AUTORIZZAZIONI DI SPESA RECATE DA LEGGI REGIONALI </t>
  </si>
  <si>
    <t>Anno 2013</t>
  </si>
  <si>
    <t>AUTORISATION DE DÉPENSE POUR L'ANNÉE 1993 VISÉE AUX LOIS RÉGIONALES N° 39 DU 25 AOÛT 1980, N° 30 DU 15 JUILLET 1982, N° 27 DU 15 AVRIL 1987 ET N° 15 DU 24 AVRIL 1990 ET AUGMENTATION DE LA DÉPENSE POUR L'OCTROI DE SUBVENTIONS AU COMITÉ DE L'ALLIANCE FRANÇAISE.</t>
  </si>
  <si>
    <t>APPROVAZIONE DEFINITIVA DEL PIANO DI SVILUPPO RURALE DELLA VALLE D'AOSTA PER IL PERIODO 2000-2006 IN APPLICAZIONE DEI REGOLAMENTI C.E. NN. 1257/99 E 1750/99.</t>
  </si>
  <si>
    <t>RIFORMA DELL'ORGANIZZAZIONE TURISTICA REGIONALE. MODIFICAZIONI ALLA LEGGE REGIONALE 7 GIUGNO 1999, N. 12 (PRINCIPI E DIRETTIVE PER L'ESERCIZIO DELL'ATTIVITÀ COMMERCIALE) E ABROGAZIONE DELLE LEGGI REGIONALI 29 GENNAIO 1987, N. 9, 17 FEBBRAIO 1989, N. 14, 2 MARZO 1992, N. 4, 24 GIUGNO 1992, N. 33, 12 GENNAIO 1994, N. 1 E 28 LUGLIO 1994, N. 35.</t>
  </si>
  <si>
    <t>(LEGGE FINANZIARIA PER GLI ANNI 2008/2010) - DISCIPLINA DEGLI INTERVENTI REGIONALI IN MATERIA DI AGRICOLTURA E DI SVILUPPO RURALE. MODIFICAZIONI ALLE LEGGI REGIONALI 16 NOVEMBRE 1999, N. 36, E 28 APRILE 2003, N. 18.</t>
  </si>
  <si>
    <t>(LEGGE DI ASSESTAMENTO PER L'ANNO 2008) - MANUTENZIONE STRAORDINARIA DI IMMOBILI SITUATI NEL BORGO DI BARD.</t>
  </si>
  <si>
    <t>(LEGGE FINANZIARIA PER GLI ANNI 2010/2012)  - FINANZIAMENTO DEI SERVIZI AEREI.</t>
  </si>
  <si>
    <t>(LEGGE DI ASSESTAMENTO PER L'ANNO 2010)  - PIANO DI INTERVENTI NELL'AMBITO DELLE INFRASTRUTTURE VIARIE E DESTINATE ALLA SOSTA.</t>
  </si>
  <si>
    <t>DISPOSIZIONI PER LA PROMOZIONE E LA VALORIZZAZIONE DEL PATRIMONIO E DELLA CULTURA CINEMATOGRAFICA. ISTITUZIONE DELLA FONDAZIONE FILM COMMISSION VALLÉE D'AOSTE.</t>
  </si>
  <si>
    <t>(LEGGE FINANZIARIA PER GLI ANNI 2011/2013) - FINANZIAMENTI PER LA COPERTURA DEL FABBISOGNO ORARIO PER L'INSEGNAMENTO DELLA LINGUA INGLESE.</t>
  </si>
  <si>
    <t>DISPOSIZIONI PER L'ERADICAZIONE DELLA MALATTIA VIRALE RINOTRACHEITE BOVINA INFETTIVA (BHV-1) NEL TERRITORIO DELLA REGIONE.</t>
  </si>
  <si>
    <t>DISPOSIZIONI REGIONALI IN MATERIA DI PIANIFICAZIONE ENERGETICA, DI PROMOZIONE DELL'EFFICIENZA ENERGETICA E DI SVILUPPO DELLE FONTI RINNOVABILI.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</si>
</sst>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justify" vertical="justify" wrapText="1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top" wrapText="1"/>
    </xf>
    <xf numFmtId="43" fontId="0" fillId="0" borderId="1" xfId="0" applyNumberFormat="1" applyBorder="1" applyAlignment="1">
      <alignment horizontal="right" vertical="top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justify" vertical="top" wrapText="1"/>
    </xf>
    <xf numFmtId="43" fontId="0" fillId="0" borderId="1" xfId="0" applyNumberFormat="1" applyBorder="1" applyAlignment="1">
      <alignment horizontal="right" vertical="top"/>
    </xf>
    <xf numFmtId="43" fontId="0" fillId="0" borderId="2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justify" vertical="top" wrapText="1"/>
    </xf>
    <xf numFmtId="0" fontId="0" fillId="0" borderId="2" xfId="0" applyBorder="1" applyAlignment="1">
      <alignment horizontal="left" vertical="top" wrapText="1"/>
    </xf>
    <xf numFmtId="0" fontId="1" fillId="0" borderId="0" xfId="0" applyFont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tabSelected="1" topLeftCell="A46" zoomScaleNormal="100" workbookViewId="0">
      <selection activeCell="C48" sqref="C48:C49"/>
    </sheetView>
  </sheetViews>
  <sheetFormatPr defaultRowHeight="15" x14ac:dyDescent="0.25"/>
  <cols>
    <col min="1" max="1" width="23.42578125" style="9" customWidth="1"/>
    <col min="2" max="2" width="9.5703125" customWidth="1"/>
    <col min="3" max="3" width="52" style="2" customWidth="1"/>
    <col min="4" max="4" width="22.28515625" customWidth="1"/>
  </cols>
  <sheetData>
    <row r="1" spans="1:4" ht="14.45" x14ac:dyDescent="0.3">
      <c r="D1" s="1" t="s">
        <v>127</v>
      </c>
    </row>
    <row r="2" spans="1:4" ht="14.45" x14ac:dyDescent="0.3">
      <c r="A2" s="17" t="s">
        <v>128</v>
      </c>
      <c r="B2" s="17"/>
      <c r="C2" s="17"/>
      <c r="D2" s="17"/>
    </row>
    <row r="4" spans="1:4" ht="19.5" customHeight="1" x14ac:dyDescent="0.3">
      <c r="A4" s="6" t="s">
        <v>0</v>
      </c>
      <c r="B4" s="5" t="s">
        <v>1</v>
      </c>
      <c r="C4" s="6" t="s">
        <v>2</v>
      </c>
      <c r="D4" s="6" t="s">
        <v>129</v>
      </c>
    </row>
    <row r="5" spans="1:4" ht="43.15" x14ac:dyDescent="0.3">
      <c r="A5" s="10" t="s">
        <v>3</v>
      </c>
      <c r="B5" s="3" t="s">
        <v>4</v>
      </c>
      <c r="C5" s="7" t="s">
        <v>5</v>
      </c>
      <c r="D5" s="8">
        <f>100000-32000</f>
        <v>68000</v>
      </c>
    </row>
    <row r="6" spans="1:4" ht="14.45" x14ac:dyDescent="0.3">
      <c r="A6" s="10"/>
      <c r="B6" s="3"/>
      <c r="C6" s="7"/>
      <c r="D6" s="8"/>
    </row>
    <row r="7" spans="1:4" x14ac:dyDescent="0.25">
      <c r="A7" s="14" t="s">
        <v>6</v>
      </c>
      <c r="B7" s="3" t="s">
        <v>7</v>
      </c>
      <c r="C7" s="11" t="s">
        <v>8</v>
      </c>
      <c r="D7" s="12">
        <f>400000-140000</f>
        <v>260000</v>
      </c>
    </row>
    <row r="8" spans="1:4" x14ac:dyDescent="0.25">
      <c r="A8" s="14"/>
      <c r="B8" s="3" t="s">
        <v>9</v>
      </c>
      <c r="C8" s="11"/>
      <c r="D8" s="12"/>
    </row>
    <row r="9" spans="1:4" ht="14.45" x14ac:dyDescent="0.3">
      <c r="A9" s="10"/>
      <c r="B9" s="3"/>
      <c r="C9" s="7"/>
      <c r="D9" s="8"/>
    </row>
    <row r="10" spans="1:4" ht="28.9" x14ac:dyDescent="0.3">
      <c r="A10" s="10" t="s">
        <v>10</v>
      </c>
      <c r="B10" s="3" t="s">
        <v>11</v>
      </c>
      <c r="C10" s="7" t="s">
        <v>12</v>
      </c>
      <c r="D10" s="8">
        <f>1150000-35011.44</f>
        <v>1114988.56</v>
      </c>
    </row>
    <row r="11" spans="1:4" ht="14.45" x14ac:dyDescent="0.3">
      <c r="A11" s="10"/>
      <c r="B11" s="3"/>
      <c r="C11" s="7"/>
      <c r="D11" s="8"/>
    </row>
    <row r="12" spans="1:4" ht="57.6" x14ac:dyDescent="0.3">
      <c r="A12" s="10" t="s">
        <v>13</v>
      </c>
      <c r="B12" s="3" t="s">
        <v>14</v>
      </c>
      <c r="C12" s="7" t="s">
        <v>15</v>
      </c>
      <c r="D12" s="8">
        <f>1570000-38200</f>
        <v>1531800</v>
      </c>
    </row>
    <row r="13" spans="1:4" ht="14.45" x14ac:dyDescent="0.3">
      <c r="A13" s="10"/>
      <c r="B13" s="3"/>
      <c r="C13" s="7"/>
      <c r="D13" s="8"/>
    </row>
    <row r="14" spans="1:4" ht="28.9" x14ac:dyDescent="0.3">
      <c r="A14" s="10" t="s">
        <v>16</v>
      </c>
      <c r="B14" s="3" t="s">
        <v>17</v>
      </c>
      <c r="C14" s="7" t="s">
        <v>18</v>
      </c>
      <c r="D14" s="8">
        <f>5000-3500</f>
        <v>1500</v>
      </c>
    </row>
    <row r="15" spans="1:4" ht="14.45" x14ac:dyDescent="0.3">
      <c r="A15" s="10"/>
      <c r="B15" s="3"/>
      <c r="C15" s="7"/>
      <c r="D15" s="8"/>
    </row>
    <row r="16" spans="1:4" ht="90" x14ac:dyDescent="0.25">
      <c r="A16" s="10" t="s">
        <v>19</v>
      </c>
      <c r="B16" s="3" t="s">
        <v>14</v>
      </c>
      <c r="C16" s="7" t="s">
        <v>130</v>
      </c>
      <c r="D16" s="8">
        <f>52000-2000</f>
        <v>50000</v>
      </c>
    </row>
    <row r="17" spans="1:4" ht="14.45" x14ac:dyDescent="0.3">
      <c r="A17" s="10"/>
      <c r="B17" s="3"/>
      <c r="C17" s="7"/>
      <c r="D17" s="8"/>
    </row>
    <row r="18" spans="1:4" x14ac:dyDescent="0.25">
      <c r="A18" s="14" t="s">
        <v>20</v>
      </c>
      <c r="B18" s="3" t="s">
        <v>21</v>
      </c>
      <c r="C18" s="11" t="s">
        <v>22</v>
      </c>
      <c r="D18" s="12">
        <f>145000-3500</f>
        <v>141500</v>
      </c>
    </row>
    <row r="19" spans="1:4" ht="32.25" customHeight="1" x14ac:dyDescent="0.25">
      <c r="A19" s="14"/>
      <c r="B19" s="3" t="s">
        <v>23</v>
      </c>
      <c r="C19" s="11"/>
      <c r="D19" s="12"/>
    </row>
    <row r="20" spans="1:4" ht="14.45" x14ac:dyDescent="0.3">
      <c r="A20" s="10"/>
      <c r="B20" s="3"/>
      <c r="C20" s="7"/>
      <c r="D20" s="8"/>
    </row>
    <row r="21" spans="1:4" ht="31.5" customHeight="1" x14ac:dyDescent="0.3">
      <c r="A21" s="10" t="s">
        <v>24</v>
      </c>
      <c r="B21" s="3" t="s">
        <v>25</v>
      </c>
      <c r="C21" s="7" t="s">
        <v>26</v>
      </c>
      <c r="D21" s="8">
        <f>250000-175000</f>
        <v>75000</v>
      </c>
    </row>
    <row r="22" spans="1:4" ht="14.45" x14ac:dyDescent="0.3">
      <c r="A22" s="10"/>
      <c r="B22" s="3"/>
      <c r="C22" s="7"/>
      <c r="D22" s="8"/>
    </row>
    <row r="23" spans="1:4" x14ac:dyDescent="0.25">
      <c r="A23" s="14" t="s">
        <v>27</v>
      </c>
      <c r="B23" s="3" t="s">
        <v>28</v>
      </c>
      <c r="C23" s="11" t="s">
        <v>29</v>
      </c>
      <c r="D23" s="12">
        <f>14329400-407584.09</f>
        <v>13921815.91</v>
      </c>
    </row>
    <row r="24" spans="1:4" x14ac:dyDescent="0.25">
      <c r="A24" s="14"/>
      <c r="B24" s="3" t="s">
        <v>17</v>
      </c>
      <c r="C24" s="11"/>
      <c r="D24" s="12"/>
    </row>
    <row r="25" spans="1:4" ht="14.45" x14ac:dyDescent="0.3">
      <c r="A25" s="10"/>
      <c r="B25" s="3"/>
      <c r="C25" s="7"/>
      <c r="D25" s="8"/>
    </row>
    <row r="26" spans="1:4" x14ac:dyDescent="0.25">
      <c r="A26" s="14" t="s">
        <v>30</v>
      </c>
      <c r="B26" s="3" t="s">
        <v>31</v>
      </c>
      <c r="C26" s="11" t="s">
        <v>32</v>
      </c>
      <c r="D26" s="12">
        <f>1041000-560639.99</f>
        <v>480360.01</v>
      </c>
    </row>
    <row r="27" spans="1:4" x14ac:dyDescent="0.25">
      <c r="A27" s="14"/>
      <c r="B27" s="3" t="s">
        <v>33</v>
      </c>
      <c r="C27" s="11"/>
      <c r="D27" s="12"/>
    </row>
    <row r="28" spans="1:4" ht="14.45" x14ac:dyDescent="0.3">
      <c r="A28" s="10"/>
      <c r="B28" s="3"/>
      <c r="C28" s="7"/>
      <c r="D28" s="8"/>
    </row>
    <row r="29" spans="1:4" ht="14.45" x14ac:dyDescent="0.3">
      <c r="A29" s="10" t="s">
        <v>34</v>
      </c>
      <c r="B29" s="3" t="s">
        <v>35</v>
      </c>
      <c r="C29" s="7" t="s">
        <v>36</v>
      </c>
      <c r="D29" s="8">
        <f>10000-7000</f>
        <v>3000</v>
      </c>
    </row>
    <row r="30" spans="1:4" ht="14.45" x14ac:dyDescent="0.3">
      <c r="A30" s="10"/>
      <c r="B30" s="3"/>
      <c r="C30" s="7"/>
      <c r="D30" s="8"/>
    </row>
    <row r="31" spans="1:4" ht="45" x14ac:dyDescent="0.25">
      <c r="A31" s="10" t="s">
        <v>37</v>
      </c>
      <c r="B31" s="3" t="s">
        <v>38</v>
      </c>
      <c r="C31" s="7" t="s">
        <v>39</v>
      </c>
      <c r="D31" s="8">
        <f>500000-250000</f>
        <v>250000</v>
      </c>
    </row>
    <row r="32" spans="1:4" ht="14.45" x14ac:dyDescent="0.3">
      <c r="A32" s="10"/>
      <c r="B32" s="3"/>
      <c r="C32" s="7"/>
      <c r="D32" s="8"/>
    </row>
    <row r="33" spans="1:4" ht="35.25" customHeight="1" x14ac:dyDescent="0.3">
      <c r="A33" s="10" t="s">
        <v>40</v>
      </c>
      <c r="B33" s="3" t="s">
        <v>23</v>
      </c>
      <c r="C33" s="7" t="s">
        <v>41</v>
      </c>
      <c r="D33" s="8">
        <f>30000-21000</f>
        <v>9000</v>
      </c>
    </row>
    <row r="34" spans="1:4" ht="14.45" x14ac:dyDescent="0.3">
      <c r="A34" s="10"/>
      <c r="B34" s="3"/>
      <c r="C34" s="7"/>
      <c r="D34" s="8"/>
    </row>
    <row r="35" spans="1:4" x14ac:dyDescent="0.25">
      <c r="A35" s="14" t="s">
        <v>42</v>
      </c>
      <c r="B35" s="3" t="s">
        <v>43</v>
      </c>
      <c r="C35" s="11" t="s">
        <v>44</v>
      </c>
      <c r="D35" s="12">
        <f>2764510-462643.87</f>
        <v>2301866.13</v>
      </c>
    </row>
    <row r="36" spans="1:4" x14ac:dyDescent="0.25">
      <c r="A36" s="14"/>
      <c r="B36" s="3" t="s">
        <v>45</v>
      </c>
      <c r="C36" s="11"/>
      <c r="D36" s="12"/>
    </row>
    <row r="37" spans="1:4" x14ac:dyDescent="0.25">
      <c r="A37" s="14"/>
      <c r="B37" s="3" t="s">
        <v>46</v>
      </c>
      <c r="C37" s="11"/>
      <c r="D37" s="12"/>
    </row>
    <row r="38" spans="1:4" ht="14.45" x14ac:dyDescent="0.3">
      <c r="A38" s="10"/>
      <c r="B38" s="3"/>
      <c r="C38" s="7"/>
      <c r="D38" s="8"/>
    </row>
    <row r="39" spans="1:4" ht="57.6" x14ac:dyDescent="0.3">
      <c r="A39" s="10" t="s">
        <v>47</v>
      </c>
      <c r="B39" s="3" t="s">
        <v>48</v>
      </c>
      <c r="C39" s="7" t="s">
        <v>131</v>
      </c>
      <c r="D39" s="8">
        <f>35000-35000</f>
        <v>0</v>
      </c>
    </row>
    <row r="40" spans="1:4" ht="14.45" x14ac:dyDescent="0.3">
      <c r="A40" s="10"/>
      <c r="B40" s="3"/>
      <c r="C40" s="7"/>
      <c r="D40" s="8"/>
    </row>
    <row r="41" spans="1:4" x14ac:dyDescent="0.25">
      <c r="A41" s="14" t="s">
        <v>49</v>
      </c>
      <c r="B41" s="3" t="s">
        <v>50</v>
      </c>
      <c r="C41" s="11" t="s">
        <v>132</v>
      </c>
      <c r="D41" s="12">
        <f>5514000-1173627.66</f>
        <v>4340372.34</v>
      </c>
    </row>
    <row r="42" spans="1:4" x14ac:dyDescent="0.25">
      <c r="A42" s="14"/>
      <c r="B42" s="3" t="s">
        <v>51</v>
      </c>
      <c r="C42" s="11"/>
      <c r="D42" s="12"/>
    </row>
    <row r="43" spans="1:4" ht="81" customHeight="1" x14ac:dyDescent="0.25">
      <c r="A43" s="14"/>
      <c r="B43" s="3" t="s">
        <v>52</v>
      </c>
      <c r="C43" s="11"/>
      <c r="D43" s="12"/>
    </row>
    <row r="44" spans="1:4" ht="14.45" x14ac:dyDescent="0.3">
      <c r="A44" s="10"/>
      <c r="B44" s="3"/>
      <c r="C44" s="7"/>
      <c r="D44" s="8"/>
    </row>
    <row r="45" spans="1:4" x14ac:dyDescent="0.25">
      <c r="A45" s="14" t="s">
        <v>53</v>
      </c>
      <c r="B45" s="3" t="s">
        <v>54</v>
      </c>
      <c r="C45" s="11" t="s">
        <v>55</v>
      </c>
      <c r="D45" s="12">
        <f>4830000-3381000</f>
        <v>1449000</v>
      </c>
    </row>
    <row r="46" spans="1:4" x14ac:dyDescent="0.25">
      <c r="A46" s="14"/>
      <c r="B46" s="3" t="s">
        <v>56</v>
      </c>
      <c r="C46" s="11"/>
      <c r="D46" s="12"/>
    </row>
    <row r="47" spans="1:4" ht="14.45" x14ac:dyDescent="0.3">
      <c r="A47" s="10"/>
      <c r="B47" s="3"/>
      <c r="C47" s="7"/>
      <c r="D47" s="8"/>
    </row>
    <row r="48" spans="1:4" x14ac:dyDescent="0.25">
      <c r="A48" s="14" t="s">
        <v>57</v>
      </c>
      <c r="B48" s="3" t="s">
        <v>58</v>
      </c>
      <c r="C48" s="11" t="s">
        <v>59</v>
      </c>
      <c r="D48" s="12">
        <f>295000-206500</f>
        <v>88500</v>
      </c>
    </row>
    <row r="49" spans="1:4" ht="82.5" customHeight="1" x14ac:dyDescent="0.25">
      <c r="A49" s="14"/>
      <c r="B49" s="3" t="s">
        <v>60</v>
      </c>
      <c r="C49" s="11"/>
      <c r="D49" s="12"/>
    </row>
    <row r="50" spans="1:4" ht="14.45" x14ac:dyDescent="0.3">
      <c r="A50" s="10"/>
      <c r="B50" s="3"/>
      <c r="C50" s="7"/>
      <c r="D50" s="8"/>
    </row>
    <row r="51" spans="1:4" x14ac:dyDescent="0.25">
      <c r="A51" s="14" t="s">
        <v>61</v>
      </c>
      <c r="B51" s="3" t="s">
        <v>62</v>
      </c>
      <c r="C51" s="11" t="s">
        <v>63</v>
      </c>
      <c r="D51" s="12">
        <f>1630000-73728</f>
        <v>1556272</v>
      </c>
    </row>
    <row r="52" spans="1:4" ht="31.5" customHeight="1" x14ac:dyDescent="0.25">
      <c r="A52" s="14"/>
      <c r="B52" s="3" t="s">
        <v>4</v>
      </c>
      <c r="C52" s="11"/>
      <c r="D52" s="12"/>
    </row>
    <row r="53" spans="1:4" x14ac:dyDescent="0.25">
      <c r="A53" s="10"/>
      <c r="B53" s="3"/>
      <c r="C53" s="7"/>
      <c r="D53" s="8"/>
    </row>
    <row r="54" spans="1:4" x14ac:dyDescent="0.25">
      <c r="A54" s="14" t="s">
        <v>64</v>
      </c>
      <c r="B54" s="3" t="s">
        <v>65</v>
      </c>
      <c r="C54" s="11" t="s">
        <v>66</v>
      </c>
      <c r="D54" s="12">
        <f>700000-50000</f>
        <v>650000</v>
      </c>
    </row>
    <row r="55" spans="1:4" x14ac:dyDescent="0.25">
      <c r="A55" s="14"/>
      <c r="B55" s="3" t="s">
        <v>67</v>
      </c>
      <c r="C55" s="11"/>
      <c r="D55" s="12"/>
    </row>
    <row r="56" spans="1:4" x14ac:dyDescent="0.25">
      <c r="A56" s="10"/>
      <c r="B56" s="3"/>
      <c r="C56" s="7"/>
      <c r="D56" s="8"/>
    </row>
    <row r="57" spans="1:4" x14ac:dyDescent="0.25">
      <c r="A57" s="10" t="s">
        <v>68</v>
      </c>
      <c r="B57" s="3" t="s">
        <v>21</v>
      </c>
      <c r="C57" s="7" t="s">
        <v>69</v>
      </c>
      <c r="D57" s="8">
        <f>68000-5000</f>
        <v>63000</v>
      </c>
    </row>
    <row r="58" spans="1:4" x14ac:dyDescent="0.25">
      <c r="A58" s="10"/>
      <c r="B58" s="3"/>
      <c r="C58" s="7"/>
      <c r="D58" s="8"/>
    </row>
    <row r="59" spans="1:4" ht="53.25" customHeight="1" x14ac:dyDescent="0.25">
      <c r="A59" s="10" t="s">
        <v>70</v>
      </c>
      <c r="B59" s="3" t="s">
        <v>23</v>
      </c>
      <c r="C59" s="7" t="s">
        <v>71</v>
      </c>
      <c r="D59" s="8">
        <f>200000-140000</f>
        <v>60000</v>
      </c>
    </row>
    <row r="60" spans="1:4" x14ac:dyDescent="0.25">
      <c r="A60" s="10"/>
      <c r="B60" s="3"/>
      <c r="C60" s="7"/>
      <c r="D60" s="8"/>
    </row>
    <row r="61" spans="1:4" ht="45" x14ac:dyDescent="0.25">
      <c r="A61" s="10" t="s">
        <v>72</v>
      </c>
      <c r="B61" s="3" t="s">
        <v>73</v>
      </c>
      <c r="C61" s="7" t="s">
        <v>74</v>
      </c>
      <c r="D61" s="8">
        <f>15000-10500</f>
        <v>4500</v>
      </c>
    </row>
    <row r="62" spans="1:4" x14ac:dyDescent="0.25">
      <c r="A62" s="10"/>
      <c r="B62" s="3"/>
      <c r="C62" s="7"/>
      <c r="D62" s="8"/>
    </row>
    <row r="63" spans="1:4" x14ac:dyDescent="0.25">
      <c r="A63" s="14" t="s">
        <v>75</v>
      </c>
      <c r="B63" s="3" t="s">
        <v>60</v>
      </c>
      <c r="C63" s="11" t="s">
        <v>76</v>
      </c>
      <c r="D63" s="12">
        <f>1121000-386443.28</f>
        <v>734556.72</v>
      </c>
    </row>
    <row r="64" spans="1:4" x14ac:dyDescent="0.25">
      <c r="A64" s="14"/>
      <c r="B64" s="3" t="s">
        <v>77</v>
      </c>
      <c r="C64" s="11"/>
      <c r="D64" s="12"/>
    </row>
    <row r="65" spans="1:4" x14ac:dyDescent="0.25">
      <c r="A65" s="14"/>
      <c r="B65" s="3" t="s">
        <v>78</v>
      </c>
      <c r="C65" s="11"/>
      <c r="D65" s="12"/>
    </row>
    <row r="66" spans="1:4" x14ac:dyDescent="0.25">
      <c r="A66" s="10"/>
      <c r="B66" s="3"/>
      <c r="C66" s="7"/>
      <c r="D66" s="8"/>
    </row>
    <row r="67" spans="1:4" ht="60" x14ac:dyDescent="0.25">
      <c r="A67" s="10" t="s">
        <v>79</v>
      </c>
      <c r="B67" s="3" t="s">
        <v>23</v>
      </c>
      <c r="C67" s="7" t="s">
        <v>80</v>
      </c>
      <c r="D67" s="8">
        <f>1000000-679085.28</f>
        <v>320914.71999999997</v>
      </c>
    </row>
    <row r="68" spans="1:4" x14ac:dyDescent="0.25">
      <c r="A68" s="10"/>
      <c r="B68" s="3"/>
      <c r="C68" s="7"/>
      <c r="D68" s="8"/>
    </row>
    <row r="69" spans="1:4" x14ac:dyDescent="0.25">
      <c r="A69" s="14" t="s">
        <v>81</v>
      </c>
      <c r="B69" s="3" t="s">
        <v>65</v>
      </c>
      <c r="C69" s="11" t="s">
        <v>82</v>
      </c>
      <c r="D69" s="12">
        <f>3040000-2023000</f>
        <v>1017000</v>
      </c>
    </row>
    <row r="70" spans="1:4" x14ac:dyDescent="0.25">
      <c r="A70" s="14"/>
      <c r="B70" s="3" t="s">
        <v>58</v>
      </c>
      <c r="C70" s="11"/>
      <c r="D70" s="12"/>
    </row>
    <row r="71" spans="1:4" x14ac:dyDescent="0.25">
      <c r="A71" s="14"/>
      <c r="B71" s="3" t="s">
        <v>83</v>
      </c>
      <c r="C71" s="11"/>
      <c r="D71" s="12"/>
    </row>
    <row r="72" spans="1:4" x14ac:dyDescent="0.25">
      <c r="A72" s="14"/>
      <c r="B72" s="3" t="s">
        <v>84</v>
      </c>
      <c r="C72" s="11"/>
      <c r="D72" s="12"/>
    </row>
    <row r="73" spans="1:4" x14ac:dyDescent="0.25">
      <c r="A73" s="14"/>
      <c r="B73" s="3" t="s">
        <v>85</v>
      </c>
      <c r="C73" s="11"/>
      <c r="D73" s="12"/>
    </row>
    <row r="74" spans="1:4" ht="18.75" customHeight="1" x14ac:dyDescent="0.25">
      <c r="A74" s="14"/>
      <c r="B74" s="3" t="s">
        <v>86</v>
      </c>
      <c r="C74" s="11"/>
      <c r="D74" s="12"/>
    </row>
    <row r="75" spans="1:4" x14ac:dyDescent="0.25">
      <c r="A75" s="10"/>
      <c r="B75" s="3"/>
      <c r="C75" s="7"/>
      <c r="D75" s="8"/>
    </row>
    <row r="76" spans="1:4" x14ac:dyDescent="0.25">
      <c r="A76" s="14" t="s">
        <v>87</v>
      </c>
      <c r="B76" s="3" t="s">
        <v>88</v>
      </c>
      <c r="C76" s="11" t="s">
        <v>89</v>
      </c>
      <c r="D76" s="12">
        <f>2278100-418770</f>
        <v>1859330</v>
      </c>
    </row>
    <row r="77" spans="1:4" x14ac:dyDescent="0.25">
      <c r="A77" s="14"/>
      <c r="B77" s="3" t="s">
        <v>90</v>
      </c>
      <c r="C77" s="11"/>
      <c r="D77" s="12"/>
    </row>
    <row r="78" spans="1:4" x14ac:dyDescent="0.25">
      <c r="A78" s="10"/>
      <c r="B78" s="3"/>
      <c r="C78" s="7"/>
      <c r="D78" s="8"/>
    </row>
    <row r="79" spans="1:4" x14ac:dyDescent="0.25">
      <c r="A79" s="14" t="s">
        <v>91</v>
      </c>
      <c r="B79" s="3" t="s">
        <v>92</v>
      </c>
      <c r="C79" s="11" t="s">
        <v>93</v>
      </c>
      <c r="D79" s="12">
        <f>1380000-370000</f>
        <v>1010000</v>
      </c>
    </row>
    <row r="80" spans="1:4" x14ac:dyDescent="0.25">
      <c r="A80" s="14"/>
      <c r="B80" s="3" t="s">
        <v>51</v>
      </c>
      <c r="C80" s="11"/>
      <c r="D80" s="12"/>
    </row>
    <row r="81" spans="1:4" ht="36" customHeight="1" x14ac:dyDescent="0.25">
      <c r="A81" s="14"/>
      <c r="B81" s="3" t="s">
        <v>54</v>
      </c>
      <c r="C81" s="11"/>
      <c r="D81" s="12"/>
    </row>
    <row r="82" spans="1:4" x14ac:dyDescent="0.25">
      <c r="A82" s="10"/>
      <c r="B82" s="3"/>
      <c r="C82" s="7"/>
      <c r="D82" s="8"/>
    </row>
    <row r="83" spans="1:4" x14ac:dyDescent="0.25">
      <c r="A83" s="14" t="s">
        <v>94</v>
      </c>
      <c r="B83" s="3" t="s">
        <v>84</v>
      </c>
      <c r="C83" s="11" t="s">
        <v>95</v>
      </c>
      <c r="D83" s="12">
        <f>981000-604191.57</f>
        <v>376808.43000000005</v>
      </c>
    </row>
    <row r="84" spans="1:4" x14ac:dyDescent="0.25">
      <c r="A84" s="14"/>
      <c r="B84" s="3" t="s">
        <v>96</v>
      </c>
      <c r="C84" s="11"/>
      <c r="D84" s="12"/>
    </row>
    <row r="85" spans="1:4" x14ac:dyDescent="0.25">
      <c r="A85" s="10"/>
      <c r="B85" s="3"/>
      <c r="C85" s="7"/>
      <c r="D85" s="8"/>
    </row>
    <row r="86" spans="1:4" x14ac:dyDescent="0.25">
      <c r="A86" s="14" t="s">
        <v>97</v>
      </c>
      <c r="B86" s="3" t="s">
        <v>67</v>
      </c>
      <c r="C86" s="11" t="s">
        <v>98</v>
      </c>
      <c r="D86" s="12">
        <f>138000-39500</f>
        <v>98500</v>
      </c>
    </row>
    <row r="87" spans="1:4" x14ac:dyDescent="0.25">
      <c r="A87" s="14"/>
      <c r="B87" s="3" t="s">
        <v>99</v>
      </c>
      <c r="C87" s="11"/>
      <c r="D87" s="12"/>
    </row>
    <row r="88" spans="1:4" x14ac:dyDescent="0.25">
      <c r="A88" s="14"/>
      <c r="B88" s="3" t="s">
        <v>28</v>
      </c>
      <c r="C88" s="11"/>
      <c r="D88" s="12"/>
    </row>
    <row r="89" spans="1:4" x14ac:dyDescent="0.25">
      <c r="A89" s="14"/>
      <c r="B89" s="3" t="s">
        <v>100</v>
      </c>
      <c r="C89" s="11"/>
      <c r="D89" s="12"/>
    </row>
    <row r="90" spans="1:4" x14ac:dyDescent="0.25">
      <c r="A90" s="14"/>
      <c r="B90" s="3" t="s">
        <v>25</v>
      </c>
      <c r="C90" s="11"/>
      <c r="D90" s="12"/>
    </row>
    <row r="91" spans="1:4" x14ac:dyDescent="0.25">
      <c r="A91" s="14"/>
      <c r="B91" s="3" t="s">
        <v>17</v>
      </c>
      <c r="C91" s="11"/>
      <c r="D91" s="12"/>
    </row>
    <row r="92" spans="1:4" x14ac:dyDescent="0.25">
      <c r="A92" s="14"/>
      <c r="B92" s="3" t="s">
        <v>21</v>
      </c>
      <c r="C92" s="11"/>
      <c r="D92" s="12"/>
    </row>
    <row r="93" spans="1:4" x14ac:dyDescent="0.25">
      <c r="A93" s="14"/>
      <c r="B93" s="3" t="s">
        <v>101</v>
      </c>
      <c r="C93" s="11"/>
      <c r="D93" s="12"/>
    </row>
    <row r="94" spans="1:4" x14ac:dyDescent="0.25">
      <c r="A94" s="10"/>
      <c r="B94" s="3"/>
      <c r="C94" s="7"/>
      <c r="D94" s="8"/>
    </row>
    <row r="95" spans="1:4" x14ac:dyDescent="0.25">
      <c r="A95" s="14" t="s">
        <v>102</v>
      </c>
      <c r="B95" s="3" t="s">
        <v>103</v>
      </c>
      <c r="C95" s="11" t="s">
        <v>104</v>
      </c>
      <c r="D95" s="12">
        <f>830000-412000</f>
        <v>418000</v>
      </c>
    </row>
    <row r="96" spans="1:4" ht="50.25" customHeight="1" x14ac:dyDescent="0.25">
      <c r="A96" s="14"/>
      <c r="B96" s="3" t="s">
        <v>105</v>
      </c>
      <c r="C96" s="11"/>
      <c r="D96" s="12"/>
    </row>
    <row r="97" spans="1:4" x14ac:dyDescent="0.25">
      <c r="A97" s="10"/>
      <c r="B97" s="3"/>
      <c r="C97" s="7"/>
      <c r="D97" s="8"/>
    </row>
    <row r="98" spans="1:4" x14ac:dyDescent="0.25">
      <c r="A98" s="14" t="s">
        <v>106</v>
      </c>
      <c r="B98" s="3" t="s">
        <v>107</v>
      </c>
      <c r="C98" s="11" t="s">
        <v>108</v>
      </c>
      <c r="D98" s="12">
        <f>5519000-2058224.29</f>
        <v>3460775.71</v>
      </c>
    </row>
    <row r="99" spans="1:4" x14ac:dyDescent="0.25">
      <c r="A99" s="14"/>
      <c r="B99" s="3" t="s">
        <v>109</v>
      </c>
      <c r="C99" s="11"/>
      <c r="D99" s="12"/>
    </row>
    <row r="100" spans="1:4" x14ac:dyDescent="0.25">
      <c r="A100" s="10"/>
      <c r="B100" s="3"/>
      <c r="C100" s="7"/>
      <c r="D100" s="8"/>
    </row>
    <row r="101" spans="1:4" x14ac:dyDescent="0.25">
      <c r="A101" s="14" t="s">
        <v>110</v>
      </c>
      <c r="B101" s="3" t="s">
        <v>111</v>
      </c>
      <c r="C101" s="11" t="s">
        <v>133</v>
      </c>
      <c r="D101" s="12">
        <f>20676000+30000-7121506.22</f>
        <v>13584493.780000001</v>
      </c>
    </row>
    <row r="102" spans="1:4" ht="62.25" customHeight="1" x14ac:dyDescent="0.25">
      <c r="A102" s="14"/>
      <c r="B102" s="3" t="s">
        <v>112</v>
      </c>
      <c r="C102" s="11"/>
      <c r="D102" s="12"/>
    </row>
    <row r="103" spans="1:4" x14ac:dyDescent="0.25">
      <c r="A103" s="10"/>
      <c r="B103" s="3"/>
      <c r="C103" s="7"/>
      <c r="D103" s="8"/>
    </row>
    <row r="104" spans="1:4" x14ac:dyDescent="0.25">
      <c r="A104" s="14" t="s">
        <v>113</v>
      </c>
      <c r="B104" s="3" t="s">
        <v>114</v>
      </c>
      <c r="C104" s="11" t="s">
        <v>134</v>
      </c>
      <c r="D104" s="12">
        <f>15000-10500</f>
        <v>4500</v>
      </c>
    </row>
    <row r="105" spans="1:4" ht="34.5" customHeight="1" x14ac:dyDescent="0.25">
      <c r="A105" s="14"/>
      <c r="B105" s="3" t="s">
        <v>115</v>
      </c>
      <c r="C105" s="11"/>
      <c r="D105" s="12"/>
    </row>
    <row r="106" spans="1:4" x14ac:dyDescent="0.25">
      <c r="A106" s="10"/>
      <c r="B106" s="3"/>
      <c r="C106" s="7"/>
      <c r="D106" s="8"/>
    </row>
    <row r="107" spans="1:4" ht="30" x14ac:dyDescent="0.25">
      <c r="A107" s="10" t="s">
        <v>116</v>
      </c>
      <c r="B107" s="3" t="s">
        <v>38</v>
      </c>
      <c r="C107" s="7" t="s">
        <v>117</v>
      </c>
      <c r="D107" s="8">
        <f>50000-30000</f>
        <v>20000</v>
      </c>
    </row>
    <row r="108" spans="1:4" x14ac:dyDescent="0.25">
      <c r="A108" s="10"/>
      <c r="B108" s="3"/>
      <c r="C108" s="7"/>
      <c r="D108" s="8"/>
    </row>
    <row r="109" spans="1:4" ht="34.5" customHeight="1" x14ac:dyDescent="0.25">
      <c r="A109" s="10" t="s">
        <v>118</v>
      </c>
      <c r="B109" s="3" t="s">
        <v>119</v>
      </c>
      <c r="C109" s="7" t="s">
        <v>135</v>
      </c>
      <c r="D109" s="8">
        <f>1520000-921590</f>
        <v>598410</v>
      </c>
    </row>
    <row r="110" spans="1:4" x14ac:dyDescent="0.25">
      <c r="A110" s="10"/>
      <c r="B110" s="3"/>
      <c r="C110" s="7"/>
      <c r="D110" s="8"/>
    </row>
    <row r="111" spans="1:4" x14ac:dyDescent="0.25">
      <c r="A111" s="14" t="s">
        <v>120</v>
      </c>
      <c r="B111" s="3" t="s">
        <v>114</v>
      </c>
      <c r="C111" s="11" t="s">
        <v>136</v>
      </c>
      <c r="D111" s="12">
        <f>1050000-950000</f>
        <v>100000</v>
      </c>
    </row>
    <row r="112" spans="1:4" ht="36" customHeight="1" x14ac:dyDescent="0.25">
      <c r="A112" s="14"/>
      <c r="B112" s="3" t="s">
        <v>11</v>
      </c>
      <c r="C112" s="11"/>
      <c r="D112" s="12"/>
    </row>
    <row r="113" spans="1:4" x14ac:dyDescent="0.25">
      <c r="A113" s="10"/>
      <c r="B113" s="3"/>
      <c r="C113" s="7"/>
      <c r="D113" s="8"/>
    </row>
    <row r="114" spans="1:4" ht="68.25" customHeight="1" x14ac:dyDescent="0.25">
      <c r="A114" s="10" t="s">
        <v>121</v>
      </c>
      <c r="B114" s="3" t="s">
        <v>14</v>
      </c>
      <c r="C114" s="7" t="s">
        <v>137</v>
      </c>
      <c r="D114" s="8">
        <f>350000+50000</f>
        <v>400000</v>
      </c>
    </row>
    <row r="115" spans="1:4" x14ac:dyDescent="0.25">
      <c r="A115" s="10"/>
      <c r="B115" s="3"/>
      <c r="C115" s="7"/>
      <c r="D115" s="8"/>
    </row>
    <row r="116" spans="1:4" ht="53.25" customHeight="1" x14ac:dyDescent="0.25">
      <c r="A116" s="10" t="s">
        <v>122</v>
      </c>
      <c r="B116" s="3" t="s">
        <v>43</v>
      </c>
      <c r="C116" s="7" t="s">
        <v>138</v>
      </c>
      <c r="D116" s="8">
        <f>90000-944.82</f>
        <v>89055.18</v>
      </c>
    </row>
    <row r="117" spans="1:4" x14ac:dyDescent="0.25">
      <c r="A117" s="10"/>
      <c r="B117" s="3"/>
      <c r="C117" s="7"/>
      <c r="D117" s="8"/>
    </row>
    <row r="118" spans="1:4" x14ac:dyDescent="0.25">
      <c r="A118" s="14" t="s">
        <v>123</v>
      </c>
      <c r="B118" s="3" t="s">
        <v>62</v>
      </c>
      <c r="C118" s="11" t="s">
        <v>139</v>
      </c>
      <c r="D118" s="12">
        <f>1200000-37000</f>
        <v>1163000</v>
      </c>
    </row>
    <row r="119" spans="1:4" ht="36.75" customHeight="1" x14ac:dyDescent="0.25">
      <c r="A119" s="14"/>
      <c r="B119" s="3" t="s">
        <v>4</v>
      </c>
      <c r="C119" s="11"/>
      <c r="D119" s="12"/>
    </row>
    <row r="120" spans="1:4" x14ac:dyDescent="0.25">
      <c r="A120" s="10"/>
      <c r="B120" s="3"/>
      <c r="C120" s="7"/>
      <c r="D120" s="8"/>
    </row>
    <row r="121" spans="1:4" x14ac:dyDescent="0.25">
      <c r="A121" s="14" t="s">
        <v>124</v>
      </c>
      <c r="B121" s="3" t="s">
        <v>67</v>
      </c>
      <c r="C121" s="11" t="s">
        <v>140</v>
      </c>
      <c r="D121" s="12">
        <f>3269700+1900000-2211769.84</f>
        <v>2957930.16</v>
      </c>
    </row>
    <row r="122" spans="1:4" x14ac:dyDescent="0.25">
      <c r="A122" s="14"/>
      <c r="B122" s="3" t="s">
        <v>99</v>
      </c>
      <c r="C122" s="11"/>
      <c r="D122" s="12"/>
    </row>
    <row r="123" spans="1:4" x14ac:dyDescent="0.25">
      <c r="A123" s="14"/>
      <c r="B123" s="3" t="s">
        <v>125</v>
      </c>
      <c r="C123" s="11"/>
      <c r="D123" s="12"/>
    </row>
    <row r="124" spans="1:4" x14ac:dyDescent="0.25">
      <c r="A124" s="16"/>
      <c r="B124" s="4" t="s">
        <v>126</v>
      </c>
      <c r="C124" s="15"/>
      <c r="D124" s="13"/>
    </row>
  </sheetData>
  <mergeCells count="70">
    <mergeCell ref="A2:D2"/>
    <mergeCell ref="A95:A96"/>
    <mergeCell ref="A98:A99"/>
    <mergeCell ref="A101:A102"/>
    <mergeCell ref="A51:A52"/>
    <mergeCell ref="A54:A55"/>
    <mergeCell ref="A63:A65"/>
    <mergeCell ref="A69:A74"/>
    <mergeCell ref="D95:D96"/>
    <mergeCell ref="C98:C99"/>
    <mergeCell ref="C63:C65"/>
    <mergeCell ref="D63:D65"/>
    <mergeCell ref="C69:C74"/>
    <mergeCell ref="D69:D74"/>
    <mergeCell ref="D76:D77"/>
    <mergeCell ref="C48:C49"/>
    <mergeCell ref="A104:A105"/>
    <mergeCell ref="A76:A77"/>
    <mergeCell ref="A79:A81"/>
    <mergeCell ref="C121:C124"/>
    <mergeCell ref="A118:A119"/>
    <mergeCell ref="A121:A124"/>
    <mergeCell ref="A83:A84"/>
    <mergeCell ref="A86:A93"/>
    <mergeCell ref="C111:C112"/>
    <mergeCell ref="C95:C96"/>
    <mergeCell ref="C76:C77"/>
    <mergeCell ref="D121:D124"/>
    <mergeCell ref="A7:A8"/>
    <mergeCell ref="A18:A19"/>
    <mergeCell ref="A23:A24"/>
    <mergeCell ref="A26:A27"/>
    <mergeCell ref="A35:A37"/>
    <mergeCell ref="A41:A43"/>
    <mergeCell ref="A45:A46"/>
    <mergeCell ref="A48:A49"/>
    <mergeCell ref="A111:A112"/>
    <mergeCell ref="D111:D112"/>
    <mergeCell ref="C118:C119"/>
    <mergeCell ref="D118:D119"/>
    <mergeCell ref="C101:C102"/>
    <mergeCell ref="D101:D102"/>
    <mergeCell ref="C104:C105"/>
    <mergeCell ref="D104:D105"/>
    <mergeCell ref="C79:C81"/>
    <mergeCell ref="D79:D81"/>
    <mergeCell ref="D98:D99"/>
    <mergeCell ref="C83:C84"/>
    <mergeCell ref="D83:D84"/>
    <mergeCell ref="C86:C93"/>
    <mergeCell ref="D86:D93"/>
    <mergeCell ref="D48:D49"/>
    <mergeCell ref="C51:C52"/>
    <mergeCell ref="D51:D52"/>
    <mergeCell ref="C54:C55"/>
    <mergeCell ref="D54:D55"/>
    <mergeCell ref="C7:C8"/>
    <mergeCell ref="D7:D8"/>
    <mergeCell ref="C18:C19"/>
    <mergeCell ref="D18:D19"/>
    <mergeCell ref="C45:C46"/>
    <mergeCell ref="D45:D46"/>
    <mergeCell ref="C41:C43"/>
    <mergeCell ref="D41:D43"/>
    <mergeCell ref="C23:C24"/>
    <mergeCell ref="D23:D24"/>
    <mergeCell ref="C26:C27"/>
    <mergeCell ref="D26:D27"/>
    <mergeCell ref="C35:C37"/>
    <mergeCell ref="D35:D37"/>
  </mergeCells>
  <phoneticPr fontId="2" type="noConversion"/>
  <pageMargins left="0.7" right="0.7" top="0.75" bottom="0.75" header="0.3" footer="0.3"/>
  <pageSetup paperSize="9" scale="80" orientation="portrait" r:id="rId1"/>
  <headerFooter alignWithMargins="0">
    <oddFooter>&amp;C&amp;P</oddFooter>
  </headerFooter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All B definitivo x segr giunta</vt:lpstr>
      <vt:lpstr>'All B definitivo x segr giunta'!Area_stampa</vt:lpstr>
      <vt:lpstr>'All B definitivo x segr giunta'!T011___Allegato_B_Variazioni</vt:lpstr>
      <vt:lpstr>'All B definitivo x segr giunta'!Titoli_stampa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ENRICO BASSO</dc:creator>
  <cp:lastModifiedBy>sschincaglia</cp:lastModifiedBy>
  <cp:lastPrinted>2013-12-06T08:29:37Z</cp:lastPrinted>
  <dcterms:created xsi:type="dcterms:W3CDTF">2013-12-05T17:21:13Z</dcterms:created>
  <dcterms:modified xsi:type="dcterms:W3CDTF">2013-12-09T08:44:52Z</dcterms:modified>
</cp:coreProperties>
</file>