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Foglio1!$3:$3</definedName>
  </definedNames>
  <calcPr calcId="145621"/>
</workbook>
</file>

<file path=xl/calcChain.xml><?xml version="1.0" encoding="utf-8"?>
<calcChain xmlns="http://schemas.openxmlformats.org/spreadsheetml/2006/main">
  <c r="F150" i="1" l="1"/>
  <c r="G150" i="1"/>
  <c r="E150" i="1"/>
  <c r="F140" i="1"/>
  <c r="G140" i="1"/>
  <c r="E140" i="1"/>
  <c r="G132" i="1"/>
  <c r="G135" i="1" s="1"/>
  <c r="F132" i="1"/>
  <c r="F135" i="1" s="1"/>
  <c r="E132" i="1"/>
  <c r="E135" i="1" s="1"/>
  <c r="F129" i="1"/>
  <c r="G129" i="1"/>
  <c r="E129" i="1"/>
  <c r="F122" i="1"/>
  <c r="G122" i="1"/>
  <c r="E122" i="1"/>
  <c r="F114" i="1"/>
  <c r="G114" i="1"/>
  <c r="E114" i="1"/>
  <c r="G96" i="1"/>
  <c r="G103" i="1" s="1"/>
  <c r="F96" i="1"/>
  <c r="F103" i="1" s="1"/>
  <c r="E96" i="1"/>
  <c r="E103" i="1" s="1"/>
  <c r="F90" i="1"/>
  <c r="G90" i="1"/>
  <c r="E87" i="1"/>
  <c r="E90" i="1" s="1"/>
  <c r="G82" i="1"/>
  <c r="G84" i="1" s="1"/>
  <c r="F82" i="1"/>
  <c r="F84" i="1" s="1"/>
  <c r="E82" i="1"/>
  <c r="E84" i="1" s="1"/>
  <c r="G70" i="1"/>
  <c r="F70" i="1"/>
  <c r="E70" i="1"/>
  <c r="G67" i="1"/>
  <c r="F67" i="1"/>
  <c r="E67" i="1"/>
  <c r="G66" i="1"/>
  <c r="F66" i="1"/>
  <c r="F75" i="1" s="1"/>
  <c r="E66" i="1"/>
  <c r="E75" i="1" s="1"/>
  <c r="F63" i="1"/>
  <c r="G63" i="1"/>
  <c r="E63" i="1"/>
  <c r="F57" i="1"/>
  <c r="G57" i="1"/>
  <c r="E57" i="1"/>
  <c r="F52" i="1"/>
  <c r="G52" i="1"/>
  <c r="E52" i="1"/>
  <c r="F46" i="1"/>
  <c r="G46" i="1"/>
  <c r="E46" i="1"/>
  <c r="G33" i="1"/>
  <c r="F33" i="1"/>
  <c r="E33" i="1"/>
  <c r="G32" i="1"/>
  <c r="G40" i="1" s="1"/>
  <c r="F32" i="1"/>
  <c r="F40" i="1" s="1"/>
  <c r="E32" i="1"/>
  <c r="E40" i="1" s="1"/>
  <c r="F29" i="1"/>
  <c r="G29" i="1"/>
  <c r="E29" i="1"/>
  <c r="F23" i="1"/>
  <c r="G23" i="1"/>
  <c r="E23" i="1"/>
  <c r="G14" i="1"/>
  <c r="G17" i="1" s="1"/>
  <c r="F14" i="1"/>
  <c r="F17" i="1" s="1"/>
  <c r="F172" i="1" s="1"/>
  <c r="E14" i="1"/>
  <c r="E17" i="1" s="1"/>
  <c r="E172" i="1" l="1"/>
  <c r="G172" i="1"/>
  <c r="G75" i="1"/>
</calcChain>
</file>

<file path=xl/sharedStrings.xml><?xml version="1.0" encoding="utf-8"?>
<sst xmlns="http://schemas.openxmlformats.org/spreadsheetml/2006/main" count="250" uniqueCount="129">
  <si>
    <t>Anno 2017</t>
  </si>
  <si>
    <t>Anno 2018</t>
  </si>
  <si>
    <t>Anno 2019</t>
  </si>
  <si>
    <t xml:space="preserve">MISSIONE 1 - Servizi istituzionali,  generali e di gestione </t>
  </si>
  <si>
    <t>Programma</t>
  </si>
  <si>
    <t>Organi istituzionali</t>
  </si>
  <si>
    <t xml:space="preserve">Segreteria generale </t>
  </si>
  <si>
    <t>Gestione economica, finanziaria,  programmazione, provveditorato</t>
  </si>
  <si>
    <t>Gestione delle entrate tributarie e servizi fiscali</t>
  </si>
  <si>
    <t>Gestione dei beni demaniali e patrimoniali</t>
  </si>
  <si>
    <t>Ufficio tecnico</t>
  </si>
  <si>
    <t xml:space="preserve"> Elezioni e consultazioni popolari - Anagrafe e stato civile  </t>
  </si>
  <si>
    <t xml:space="preserve"> Statistica e sistemi informativi</t>
  </si>
  <si>
    <t xml:space="preserve"> Assistenza tecnico-amministrativa agli enti locali</t>
  </si>
  <si>
    <t>Risorse umane</t>
  </si>
  <si>
    <t>Altri servizi generali</t>
  </si>
  <si>
    <t>Politica regionale unitaria per i servizi istituzionali, generali e di gestione (solo per le Regioni)</t>
  </si>
  <si>
    <t>Totale missione</t>
  </si>
  <si>
    <t>MISSIONE 2 - Giustizia</t>
  </si>
  <si>
    <t>Uffici giudiziari</t>
  </si>
  <si>
    <t>Casa circondariale e altri servizi</t>
  </si>
  <si>
    <t>Politica regionale unitaria per la giustizia (solo per le Regioni)</t>
  </si>
  <si>
    <t>MISSIONE 3 - Ordine pubblico e sicurezza</t>
  </si>
  <si>
    <t>Polizia locale e amministrativa</t>
  </si>
  <si>
    <t>Sistema integrato di sicurezza urbana</t>
  </si>
  <si>
    <t>MISSIONE 4 - Istruzione e diritto allo studio</t>
  </si>
  <si>
    <t xml:space="preserve"> Istruzione prescolastica</t>
  </si>
  <si>
    <t>Altri ordini di istruzione non universitaria</t>
  </si>
  <si>
    <t>Edilizia scolastica (solo per le Regioni)</t>
  </si>
  <si>
    <t>Istruzione universitaria</t>
  </si>
  <si>
    <t>Istruzione tecnica superiore</t>
  </si>
  <si>
    <t>Servizi ausiliari all’istruzione</t>
  </si>
  <si>
    <t>Diritto allo studio</t>
  </si>
  <si>
    <t>Politica regionale unitaria per l'istruzione e il diritto allo studio (solo per le Regioni)</t>
  </si>
  <si>
    <t>MISSIONE 5 - Tutela e valorizzazione dei beni e delle attività culturali</t>
  </si>
  <si>
    <t>Valorizzazione dei beni di interesse storico</t>
  </si>
  <si>
    <t>Attività culturali e interventi diversi nel settore culturale</t>
  </si>
  <si>
    <t>Politica regionale unitaria per la tutela dei beni e delle attività culturali (solo per le Regioni)</t>
  </si>
  <si>
    <t>MISSIONE 6 - Politiche giovanili, sport e tempo libero</t>
  </si>
  <si>
    <t>Sport e tempo libero</t>
  </si>
  <si>
    <t>Giovani</t>
  </si>
  <si>
    <t>Politica regionale unitaria per i giovani, lo sport e il tempo libero (solo per le Regioni)</t>
  </si>
  <si>
    <t>MISSIONE 7 - Turismo</t>
  </si>
  <si>
    <t>Sviluppo e la valorizzazione del turismo</t>
  </si>
  <si>
    <t>Politica regionale unitaria per il turismo (solo per le Regioni)</t>
  </si>
  <si>
    <t>MISSIONE 8 - Assetto del territorio ed edilizia abitativa</t>
  </si>
  <si>
    <t>Urbanistica e assetto del territorio</t>
  </si>
  <si>
    <t>Edilizia residenziale pubblica e locale e piani di edilizia economico-popolare</t>
  </si>
  <si>
    <t>Politica regionale unitaria per l'assetto del territorio e l'edilizia abitativa (solo per le Regioni)</t>
  </si>
  <si>
    <t>MISSIONE 9 - Sviluppo sostenibile e tutela del territorio e dell'ambiente</t>
  </si>
  <si>
    <t>Difesa del suolo</t>
  </si>
  <si>
    <t>Tutela, valorizzazione e recupero ambientale</t>
  </si>
  <si>
    <t>Rifiuti</t>
  </si>
  <si>
    <t>Servizio idrico integrato</t>
  </si>
  <si>
    <t>Aree protette, parchi naturali, protezione naturalistica e forestazione</t>
  </si>
  <si>
    <t>Tutela e valorizzazione delle risorse idriche</t>
  </si>
  <si>
    <t>Sviluppo sostenibile territorio montano piccoli Comuni</t>
  </si>
  <si>
    <t>Qualità dell'aria e riduzione dell'inquinamento</t>
  </si>
  <si>
    <t>Politica regionale unitaria per lo sviluppo sostenibile e la tutela del territorio e l'ambiente (solo per le Regioni)</t>
  </si>
  <si>
    <t>MISSIONE 10 - Trasporti e diritto alla mobilità</t>
  </si>
  <si>
    <t>Trasporto ferroviario</t>
  </si>
  <si>
    <t>Trasporto pubblico locale</t>
  </si>
  <si>
    <t>Trasporto per vie d'acqua</t>
  </si>
  <si>
    <t>Altre modalità di trasporto</t>
  </si>
  <si>
    <t>Viabilità e infrastrutture stradali</t>
  </si>
  <si>
    <t>Politica regionale unitaria per i trasporti e il diritto alla mobilità (solo per le Regioni)</t>
  </si>
  <si>
    <t>MISSIONE</t>
  </si>
  <si>
    <t>Soccorso civile</t>
  </si>
  <si>
    <t>Sistema di protezione civile</t>
  </si>
  <si>
    <t>Interventi a seguito di calamità naturali</t>
  </si>
  <si>
    <t>Politica regionale unitaria per il soccorso e la protezione civile  (solo per le Regioni)</t>
  </si>
  <si>
    <t>MISSIONE 12 - Diritti sociali, politiche sociali e famiglia</t>
  </si>
  <si>
    <t>Interventi per l'infanzia e  i minori e per asili nido</t>
  </si>
  <si>
    <t>Interventi per la disabilità</t>
  </si>
  <si>
    <t>Interventi per gli anziani</t>
  </si>
  <si>
    <t>Interventi per i soggetti a rischio di esclusione sociale</t>
  </si>
  <si>
    <t>Interventi  per le famiglie</t>
  </si>
  <si>
    <t>Interventi per il diritto alla casa</t>
  </si>
  <si>
    <t>Programmazione e governo della rete dei servizi sociosanitari e sociali</t>
  </si>
  <si>
    <t>Cooperazione e associazionismo</t>
  </si>
  <si>
    <t>Servizio necroscopico e cimiteriale</t>
  </si>
  <si>
    <t>Politica regionale unitaria per i diritti sociali e la famiglia  (solo per le Regioni)</t>
  </si>
  <si>
    <t>MISSIONE 13 - 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</si>
  <si>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</si>
  <si>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</si>
  <si>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</si>
  <si>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</si>
  <si>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</si>
  <si>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</si>
  <si>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</si>
  <si>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Politica regionale unitaria per la tutela della salute  (solo per le Regioni)</t>
  </si>
  <si>
    <t>MISSIONE 14 - Sviluppo economico e competitività</t>
  </si>
  <si>
    <t>Industria,  PMI e Artigianato</t>
  </si>
  <si>
    <t>Commercio - reti distributive - tutela dei consumatori</t>
  </si>
  <si>
    <t xml:space="preserve">Ricerca e innovazione </t>
  </si>
  <si>
    <t xml:space="preserve">Reti e altri servizi di pubblica utilità </t>
  </si>
  <si>
    <t>Politica regionale unitaria per lo sviluppo economico e la competitività (solo per le Regioni)</t>
  </si>
  <si>
    <t>MISSIONE 15 - Politiche per il lavoro e la formazione professionale</t>
  </si>
  <si>
    <t>Servizi per lo sviluppo del mercato del lavoro</t>
  </si>
  <si>
    <t>Formazione professionale</t>
  </si>
  <si>
    <t>Sostegno all'occupazione</t>
  </si>
  <si>
    <t>Politica regionale unitaria per il lavoro e la formazione professionale (solo per le Regioni)</t>
  </si>
  <si>
    <t>MISSIONE 16 - Agricoltura, politiche agroalimentari e pesca</t>
  </si>
  <si>
    <t>Sviluppo del settore agricolo e del sistema agroalimentare</t>
  </si>
  <si>
    <t>Caccia e pesca</t>
  </si>
  <si>
    <t>Politica regionale unitaria per l'agricoltura, i sistemi agroalimentari, la caccia e la pesca (solo per le Regioni)</t>
  </si>
  <si>
    <t>MISSIONE 17 - Energia e diversificazione delle fonti energetiche</t>
  </si>
  <si>
    <t>Fonti energetiche</t>
  </si>
  <si>
    <t>Politica regionale unitaria per l'energia e la diversificazione delle fonti energetiche (solo per le Regioni)</t>
  </si>
  <si>
    <t>MISSIONE 18 - Relazioni con le altre autonomie territoriali e locali</t>
  </si>
  <si>
    <t>Relazioni finanziarie con le altre autonomie territoriali</t>
  </si>
  <si>
    <t>Politica regionale unitaria per le relazioni finanziarie con le altre autonomie territoriali (solo per le Regioni)</t>
  </si>
  <si>
    <t>MISSIONE 19 - Relazioni internazionali</t>
  </si>
  <si>
    <t>Relazioni internazionali e Cooperazione allo sviluppo</t>
  </si>
  <si>
    <t>Cooperazione territoriale (solo per le Regioni)</t>
  </si>
  <si>
    <t>MISSIONE 20 - Fondi e accantonamenti</t>
  </si>
  <si>
    <t>Fondo di riserva</t>
  </si>
  <si>
    <t>Fondo  crediti di dubbia esigibilità</t>
  </si>
  <si>
    <t>Altri fondi</t>
  </si>
  <si>
    <t>MISSIONE 50 - Debito pubblico</t>
  </si>
  <si>
    <t>Quota interessi ammortamento mutui e prestiti obbligazionari</t>
  </si>
  <si>
    <t>Quota capitale ammortamento mutui e prestiti obbligazionari</t>
  </si>
  <si>
    <t>MISSIONE 60 - Anticipazioni finanziarie</t>
  </si>
  <si>
    <t>Restituzione anticipazioni di tesoreria</t>
  </si>
  <si>
    <t>MISSIONE 99 - Servizi per conto terzi</t>
  </si>
  <si>
    <t>Servizi per conto terzi e Partite di giro</t>
  </si>
  <si>
    <t>Anticipazioni per il finanziamento del sistema sanitario nazionale</t>
  </si>
  <si>
    <t>Totale generale</t>
  </si>
  <si>
    <t xml:space="preserve">                                                    Disaggregazione delle spese di personale per missioni e programmi                                    ALLEGATO L
Aggiornato alla legge di assestamento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</si>
</sst>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 applyAlignment="1">
      <alignment wrapText="1"/>
    </xf>
    <xf numFmtId="43" fontId="1" fillId="0" borderId="0" xfId="1" applyFont="1" applyFill="1"/>
    <xf numFmtId="0" fontId="0" fillId="0" borderId="0" xfId="0" applyFill="1"/>
    <xf numFmtId="43" fontId="2" fillId="0" borderId="3" xfId="1" applyFont="1" applyFill="1" applyBorder="1" applyAlignment="1">
      <alignment horizontal="center" vertical="center"/>
    </xf>
    <xf numFmtId="43" fontId="2" fillId="0" borderId="4" xfId="1" applyFont="1" applyFill="1" applyBorder="1" applyAlignment="1">
      <alignment horizontal="center" vertical="center"/>
    </xf>
    <xf numFmtId="43" fontId="1" fillId="0" borderId="5" xfId="1" applyFont="1" applyFill="1" applyBorder="1"/>
    <xf numFmtId="43" fontId="1" fillId="0" borderId="6" xfId="1" applyFont="1" applyFill="1" applyBorder="1"/>
    <xf numFmtId="0" fontId="0" fillId="0" borderId="10" xfId="0" applyFill="1" applyBorder="1"/>
    <xf numFmtId="0" fontId="0" fillId="0" borderId="5" xfId="0" applyFill="1" applyBorder="1"/>
    <xf numFmtId="0" fontId="0" fillId="0" borderId="5" xfId="0" applyFill="1" applyBorder="1" applyAlignment="1">
      <alignment wrapText="1"/>
    </xf>
    <xf numFmtId="0" fontId="2" fillId="0" borderId="7" xfId="0" applyFont="1" applyFill="1" applyBorder="1"/>
    <xf numFmtId="0" fontId="0" fillId="0" borderId="8" xfId="0" applyFill="1" applyBorder="1"/>
    <xf numFmtId="0" fontId="2" fillId="0" borderId="8" xfId="0" applyFont="1" applyFill="1" applyBorder="1" applyAlignment="1"/>
    <xf numFmtId="0" fontId="2" fillId="0" borderId="9" xfId="0" applyFont="1" applyFill="1" applyBorder="1" applyAlignment="1">
      <alignment wrapText="1"/>
    </xf>
    <xf numFmtId="0" fontId="2" fillId="0" borderId="8" xfId="0" applyFont="1" applyFill="1" applyBorder="1"/>
    <xf numFmtId="0" fontId="2" fillId="0" borderId="8" xfId="0" applyFont="1" applyFill="1" applyBorder="1" applyAlignment="1">
      <alignment wrapText="1"/>
    </xf>
    <xf numFmtId="0" fontId="2" fillId="0" borderId="1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10" xfId="0" applyFont="1" applyFill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wrapText="1"/>
    </xf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5" xfId="0" applyFont="1" applyFill="1" applyBorder="1" applyAlignment="1">
      <alignment wrapText="1"/>
    </xf>
    <xf numFmtId="43" fontId="3" fillId="0" borderId="5" xfId="1" applyFont="1" applyFill="1" applyBorder="1"/>
    <xf numFmtId="43" fontId="3" fillId="0" borderId="6" xfId="1" applyFont="1" applyFill="1" applyBorder="1"/>
    <xf numFmtId="43" fontId="4" fillId="0" borderId="5" xfId="1" applyFont="1" applyFill="1" applyBorder="1"/>
    <xf numFmtId="43" fontId="3" fillId="0" borderId="8" xfId="1" applyFont="1" applyFill="1" applyBorder="1"/>
    <xf numFmtId="43" fontId="3" fillId="0" borderId="11" xfId="1" applyFont="1" applyFill="1" applyBorder="1"/>
    <xf numFmtId="43" fontId="4" fillId="0" borderId="6" xfId="1" applyFont="1" applyFill="1" applyBorder="1"/>
    <xf numFmtId="43" fontId="4" fillId="0" borderId="12" xfId="1" applyFont="1" applyFill="1" applyBorder="1"/>
    <xf numFmtId="43" fontId="4" fillId="0" borderId="13" xfId="1" applyFont="1" applyFill="1" applyBorder="1"/>
    <xf numFmtId="43" fontId="4" fillId="0" borderId="15" xfId="1" applyFont="1" applyFill="1" applyBorder="1"/>
    <xf numFmtId="43" fontId="4" fillId="0" borderId="16" xfId="1" applyFont="1" applyFill="1" applyBorder="1"/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4"/>
  <sheetViews>
    <sheetView tabSelected="1" zoomScaleNormal="100" zoomScalePageLayoutView="55" workbookViewId="0">
      <selection activeCell="H1" sqref="H1"/>
    </sheetView>
  </sheetViews>
  <sheetFormatPr defaultRowHeight="15" x14ac:dyDescent="0.25"/>
  <cols>
    <col min="1" max="1" width="4.7109375" style="3" customWidth="1"/>
    <col min="2" max="2" width="11.140625" style="3" bestFit="1" customWidth="1"/>
    <col min="3" max="3" width="3" style="3" bestFit="1" customWidth="1"/>
    <col min="4" max="4" width="46.7109375" style="3" customWidth="1"/>
    <col min="5" max="6" width="20.5703125" style="3" customWidth="1"/>
    <col min="7" max="7" width="18.5703125" style="3" customWidth="1"/>
    <col min="8" max="16384" width="9.140625" style="3"/>
  </cols>
  <sheetData>
    <row r="1" spans="1:7" ht="36" customHeight="1" x14ac:dyDescent="0.25">
      <c r="A1" s="41" t="s">
        <v>128</v>
      </c>
      <c r="B1" s="42"/>
      <c r="C1" s="42"/>
      <c r="D1" s="42"/>
      <c r="E1" s="42"/>
      <c r="F1" s="42"/>
      <c r="G1" s="42"/>
    </row>
    <row r="2" spans="1:7" ht="15.75" thickBot="1" x14ac:dyDescent="0.3">
      <c r="D2" s="1"/>
      <c r="E2" s="2"/>
      <c r="F2" s="2"/>
      <c r="G2" s="2"/>
    </row>
    <row r="3" spans="1:7" x14ac:dyDescent="0.25">
      <c r="A3" s="43"/>
      <c r="B3" s="44"/>
      <c r="C3" s="44"/>
      <c r="D3" s="44"/>
      <c r="E3" s="4" t="s">
        <v>0</v>
      </c>
      <c r="F3" s="4" t="s">
        <v>1</v>
      </c>
      <c r="G3" s="5" t="s">
        <v>2</v>
      </c>
    </row>
    <row r="4" spans="1:7" x14ac:dyDescent="0.25">
      <c r="A4" s="35" t="s">
        <v>3</v>
      </c>
      <c r="B4" s="36"/>
      <c r="C4" s="36"/>
      <c r="D4" s="37"/>
      <c r="E4" s="6"/>
      <c r="F4" s="6"/>
      <c r="G4" s="7"/>
    </row>
    <row r="5" spans="1:7" x14ac:dyDescent="0.25">
      <c r="A5" s="8">
        <v>101</v>
      </c>
      <c r="B5" s="9" t="s">
        <v>4</v>
      </c>
      <c r="C5" s="9">
        <v>1</v>
      </c>
      <c r="D5" s="10" t="s">
        <v>5</v>
      </c>
      <c r="E5" s="25">
        <v>6975154.1598570002</v>
      </c>
      <c r="F5" s="25">
        <v>7021779.2840503799</v>
      </c>
      <c r="G5" s="26">
        <v>7246415.3943940345</v>
      </c>
    </row>
    <row r="6" spans="1:7" x14ac:dyDescent="0.25">
      <c r="A6" s="8">
        <v>102</v>
      </c>
      <c r="B6" s="9" t="s">
        <v>4</v>
      </c>
      <c r="C6" s="9">
        <v>2</v>
      </c>
      <c r="D6" s="10" t="s">
        <v>6</v>
      </c>
      <c r="E6" s="25">
        <v>2605031.3965260005</v>
      </c>
      <c r="F6" s="25">
        <v>2615535.2207259396</v>
      </c>
      <c r="G6" s="26">
        <v>2699209.6904981928</v>
      </c>
    </row>
    <row r="7" spans="1:7" ht="30" x14ac:dyDescent="0.25">
      <c r="A7" s="8">
        <v>103</v>
      </c>
      <c r="B7" s="9" t="s">
        <v>4</v>
      </c>
      <c r="C7" s="9">
        <v>3</v>
      </c>
      <c r="D7" s="10" t="s">
        <v>7</v>
      </c>
      <c r="E7" s="25">
        <v>6151002.8227729993</v>
      </c>
      <c r="F7" s="25">
        <v>7498910.149059888</v>
      </c>
      <c r="G7" s="26">
        <v>7735579.1888190052</v>
      </c>
    </row>
    <row r="8" spans="1:7" x14ac:dyDescent="0.25">
      <c r="A8" s="8">
        <v>104</v>
      </c>
      <c r="B8" s="9" t="s">
        <v>4</v>
      </c>
      <c r="C8" s="9">
        <v>4</v>
      </c>
      <c r="D8" s="10" t="s">
        <v>8</v>
      </c>
      <c r="E8" s="25">
        <v>584306.107632</v>
      </c>
      <c r="F8" s="25">
        <v>0</v>
      </c>
      <c r="G8" s="26">
        <v>0</v>
      </c>
    </row>
    <row r="9" spans="1:7" x14ac:dyDescent="0.25">
      <c r="A9" s="8">
        <v>105</v>
      </c>
      <c r="B9" s="9" t="s">
        <v>4</v>
      </c>
      <c r="C9" s="9">
        <v>5</v>
      </c>
      <c r="D9" s="10" t="s">
        <v>9</v>
      </c>
      <c r="E9" s="25">
        <v>1144266.1274459998</v>
      </c>
      <c r="F9" s="25">
        <v>1197714.071678739</v>
      </c>
      <c r="G9" s="26">
        <v>1236030.5466748851</v>
      </c>
    </row>
    <row r="10" spans="1:7" x14ac:dyDescent="0.25">
      <c r="A10" s="8">
        <v>106</v>
      </c>
      <c r="B10" s="9" t="s">
        <v>4</v>
      </c>
      <c r="C10" s="9">
        <v>6</v>
      </c>
      <c r="D10" s="10" t="s">
        <v>10</v>
      </c>
      <c r="E10" s="25">
        <v>2556339.2208900005</v>
      </c>
      <c r="F10" s="25">
        <v>2694760.4020693391</v>
      </c>
      <c r="G10" s="26">
        <v>2780969.3913498707</v>
      </c>
    </row>
    <row r="11" spans="1:7" ht="30" x14ac:dyDescent="0.25">
      <c r="A11" s="8">
        <v>107</v>
      </c>
      <c r="B11" s="9" t="s">
        <v>4</v>
      </c>
      <c r="C11" s="9">
        <v>7</v>
      </c>
      <c r="D11" s="10" t="s">
        <v>11</v>
      </c>
      <c r="E11" s="25">
        <v>279980.009907</v>
      </c>
      <c r="F11" s="25">
        <v>230043.75795714426</v>
      </c>
      <c r="G11" s="26">
        <v>237403.16543862261</v>
      </c>
    </row>
    <row r="12" spans="1:7" x14ac:dyDescent="0.25">
      <c r="A12" s="8">
        <v>108</v>
      </c>
      <c r="B12" s="9" t="s">
        <v>4</v>
      </c>
      <c r="C12" s="9">
        <v>8</v>
      </c>
      <c r="D12" s="10" t="s">
        <v>12</v>
      </c>
      <c r="E12" s="25">
        <v>2105936.5962569998</v>
      </c>
      <c r="F12" s="25">
        <v>2207270.2734935191</v>
      </c>
      <c r="G12" s="26">
        <v>2277883.801583332</v>
      </c>
    </row>
    <row r="13" spans="1:7" x14ac:dyDescent="0.25">
      <c r="A13" s="8">
        <v>109</v>
      </c>
      <c r="B13" s="9" t="s">
        <v>4</v>
      </c>
      <c r="C13" s="9">
        <v>9</v>
      </c>
      <c r="D13" s="10" t="s">
        <v>13</v>
      </c>
      <c r="E13" s="25">
        <v>839940.029721</v>
      </c>
      <c r="F13" s="25">
        <v>1035805.1928781805</v>
      </c>
      <c r="G13" s="26">
        <v>1068941.9863018121</v>
      </c>
    </row>
    <row r="14" spans="1:7" x14ac:dyDescent="0.25">
      <c r="A14" s="8">
        <v>110</v>
      </c>
      <c r="B14" s="9" t="s">
        <v>4</v>
      </c>
      <c r="C14" s="9">
        <v>10</v>
      </c>
      <c r="D14" s="10" t="s">
        <v>14</v>
      </c>
      <c r="E14" s="25">
        <f>(7635175.084882+2735367.13+84000)</f>
        <v>10454542.214882001</v>
      </c>
      <c r="F14" s="25">
        <f>(9452771.3000059+2593000+59000)</f>
        <v>12104771.3000059</v>
      </c>
      <c r="G14" s="26">
        <f>(7065159.6027121+2625000+59000)</f>
        <v>9749159.6027121004</v>
      </c>
    </row>
    <row r="15" spans="1:7" x14ac:dyDescent="0.25">
      <c r="A15" s="8">
        <v>111</v>
      </c>
      <c r="B15" s="9" t="s">
        <v>4</v>
      </c>
      <c r="C15" s="9">
        <v>11</v>
      </c>
      <c r="D15" s="10" t="s">
        <v>15</v>
      </c>
      <c r="E15" s="25">
        <v>5368312.3638690002</v>
      </c>
      <c r="F15" s="25">
        <v>5601717.0218459899</v>
      </c>
      <c r="G15" s="26">
        <v>5780923.4412063416</v>
      </c>
    </row>
    <row r="16" spans="1:7" ht="45" x14ac:dyDescent="0.25">
      <c r="A16" s="8">
        <v>112</v>
      </c>
      <c r="B16" s="9" t="s">
        <v>4</v>
      </c>
      <c r="C16" s="9">
        <v>12</v>
      </c>
      <c r="D16" s="10" t="s">
        <v>16</v>
      </c>
      <c r="E16" s="25">
        <v>0</v>
      </c>
      <c r="F16" s="25">
        <v>0</v>
      </c>
      <c r="G16" s="26">
        <v>0</v>
      </c>
    </row>
    <row r="17" spans="1:7" x14ac:dyDescent="0.25">
      <c r="A17" s="11" t="s">
        <v>17</v>
      </c>
      <c r="B17" s="12"/>
      <c r="C17" s="13"/>
      <c r="D17" s="14"/>
      <c r="E17" s="27">
        <f>SUM(E5:E15)</f>
        <v>39064811.049759999</v>
      </c>
      <c r="F17" s="27">
        <f t="shared" ref="F17:G17" si="0">SUM(F5:F15)</f>
        <v>42208306.673765011</v>
      </c>
      <c r="G17" s="30">
        <f t="shared" si="0"/>
        <v>40812516.208978198</v>
      </c>
    </row>
    <row r="18" spans="1:7" x14ac:dyDescent="0.25">
      <c r="A18" s="11"/>
      <c r="B18" s="12"/>
      <c r="C18" s="15"/>
      <c r="D18" s="16"/>
      <c r="E18" s="28"/>
      <c r="F18" s="28"/>
      <c r="G18" s="29"/>
    </row>
    <row r="19" spans="1:7" x14ac:dyDescent="0.25">
      <c r="A19" s="35" t="s">
        <v>18</v>
      </c>
      <c r="B19" s="36"/>
      <c r="C19" s="36"/>
      <c r="D19" s="37"/>
      <c r="E19" s="25"/>
      <c r="F19" s="25"/>
      <c r="G19" s="26"/>
    </row>
    <row r="20" spans="1:7" x14ac:dyDescent="0.25">
      <c r="A20" s="8">
        <v>201</v>
      </c>
      <c r="B20" s="9" t="s">
        <v>4</v>
      </c>
      <c r="C20" s="9">
        <v>1</v>
      </c>
      <c r="D20" s="10" t="s">
        <v>19</v>
      </c>
      <c r="E20" s="25">
        <v>596479.151541</v>
      </c>
      <c r="F20" s="25">
        <v>164954.36264868855</v>
      </c>
      <c r="G20" s="26">
        <v>170231.47332258653</v>
      </c>
    </row>
    <row r="21" spans="1:7" x14ac:dyDescent="0.25">
      <c r="A21" s="8">
        <v>202</v>
      </c>
      <c r="B21" s="9" t="s">
        <v>4</v>
      </c>
      <c r="C21" s="9">
        <v>2</v>
      </c>
      <c r="D21" s="10" t="s">
        <v>20</v>
      </c>
      <c r="E21" s="25">
        <v>0</v>
      </c>
      <c r="F21" s="25">
        <v>0</v>
      </c>
      <c r="G21" s="26">
        <v>0</v>
      </c>
    </row>
    <row r="22" spans="1:7" ht="30" x14ac:dyDescent="0.25">
      <c r="A22" s="8">
        <v>203</v>
      </c>
      <c r="B22" s="9" t="s">
        <v>4</v>
      </c>
      <c r="C22" s="9">
        <v>3</v>
      </c>
      <c r="D22" s="10" t="s">
        <v>21</v>
      </c>
      <c r="E22" s="25">
        <v>0</v>
      </c>
      <c r="F22" s="25">
        <v>0</v>
      </c>
      <c r="G22" s="26">
        <v>0</v>
      </c>
    </row>
    <row r="23" spans="1:7" x14ac:dyDescent="0.25">
      <c r="A23" s="11" t="s">
        <v>17</v>
      </c>
      <c r="B23" s="12"/>
      <c r="C23" s="13"/>
      <c r="D23" s="14"/>
      <c r="E23" s="27">
        <f>SUM(E20:E22)</f>
        <v>596479.151541</v>
      </c>
      <c r="F23" s="27">
        <f t="shared" ref="F23:G23" si="1">SUM(F20:F22)</f>
        <v>164954.36264868855</v>
      </c>
      <c r="G23" s="30">
        <f t="shared" si="1"/>
        <v>170231.47332258653</v>
      </c>
    </row>
    <row r="24" spans="1:7" x14ac:dyDescent="0.25">
      <c r="A24" s="11"/>
      <c r="B24" s="12"/>
      <c r="C24" s="15"/>
      <c r="D24" s="16"/>
      <c r="E24" s="28"/>
      <c r="F24" s="28"/>
      <c r="G24" s="29"/>
    </row>
    <row r="25" spans="1:7" x14ac:dyDescent="0.25">
      <c r="A25" s="17" t="s">
        <v>22</v>
      </c>
      <c r="B25" s="18"/>
      <c r="C25" s="18"/>
      <c r="D25" s="18"/>
      <c r="E25" s="25"/>
      <c r="F25" s="25"/>
      <c r="G25" s="26"/>
    </row>
    <row r="26" spans="1:7" x14ac:dyDescent="0.25">
      <c r="A26" s="8">
        <v>301</v>
      </c>
      <c r="B26" s="9" t="s">
        <v>4</v>
      </c>
      <c r="C26" s="9">
        <v>1</v>
      </c>
      <c r="D26" s="10" t="s">
        <v>23</v>
      </c>
      <c r="E26" s="25">
        <v>669517.41499500012</v>
      </c>
      <c r="F26" s="25">
        <v>742814.03635000996</v>
      </c>
      <c r="G26" s="26">
        <v>766577.65082495601</v>
      </c>
    </row>
    <row r="27" spans="1:7" x14ac:dyDescent="0.25">
      <c r="A27" s="8">
        <v>302</v>
      </c>
      <c r="B27" s="9" t="s">
        <v>4</v>
      </c>
      <c r="C27" s="9">
        <v>2</v>
      </c>
      <c r="D27" s="10" t="s">
        <v>24</v>
      </c>
      <c r="E27" s="25">
        <v>0</v>
      </c>
      <c r="F27" s="25">
        <v>0</v>
      </c>
      <c r="G27" s="26">
        <v>0</v>
      </c>
    </row>
    <row r="28" spans="1:7" ht="30" x14ac:dyDescent="0.25">
      <c r="A28" s="8">
        <v>303</v>
      </c>
      <c r="B28" s="9" t="s">
        <v>4</v>
      </c>
      <c r="C28" s="9">
        <v>3</v>
      </c>
      <c r="D28" s="10" t="s">
        <v>21</v>
      </c>
      <c r="E28" s="25">
        <v>0</v>
      </c>
      <c r="F28" s="25">
        <v>0</v>
      </c>
      <c r="G28" s="26">
        <v>0</v>
      </c>
    </row>
    <row r="29" spans="1:7" x14ac:dyDescent="0.25">
      <c r="A29" s="11" t="s">
        <v>17</v>
      </c>
      <c r="B29" s="12"/>
      <c r="C29" s="13"/>
      <c r="D29" s="14"/>
      <c r="E29" s="27">
        <f>SUM(E26:E28)</f>
        <v>669517.41499500012</v>
      </c>
      <c r="F29" s="27">
        <f t="shared" ref="F29:G29" si="2">SUM(F26:F28)</f>
        <v>742814.03635000996</v>
      </c>
      <c r="G29" s="30">
        <f t="shared" si="2"/>
        <v>766577.65082495601</v>
      </c>
    </row>
    <row r="30" spans="1:7" x14ac:dyDescent="0.25">
      <c r="A30" s="11"/>
      <c r="B30" s="12"/>
      <c r="C30" s="15"/>
      <c r="D30" s="16"/>
      <c r="E30" s="28"/>
      <c r="F30" s="28"/>
      <c r="G30" s="29"/>
    </row>
    <row r="31" spans="1:7" x14ac:dyDescent="0.25">
      <c r="A31" s="17" t="s">
        <v>25</v>
      </c>
      <c r="B31" s="18"/>
      <c r="C31" s="18"/>
      <c r="D31" s="18"/>
      <c r="E31" s="27"/>
      <c r="F31" s="27"/>
      <c r="G31" s="30"/>
    </row>
    <row r="32" spans="1:7" x14ac:dyDescent="0.25">
      <c r="A32" s="8">
        <v>401</v>
      </c>
      <c r="B32" s="9" t="s">
        <v>4</v>
      </c>
      <c r="C32" s="9">
        <v>1</v>
      </c>
      <c r="D32" s="10" t="s">
        <v>26</v>
      </c>
      <c r="E32" s="25">
        <f>(20762683.95+533927.93)</f>
        <v>21296611.879999999</v>
      </c>
      <c r="F32" s="25">
        <f>(20685884+438979.12)</f>
        <v>21124863.120000001</v>
      </c>
      <c r="G32" s="26">
        <f>(20933274+418979.12)</f>
        <v>21352253.120000001</v>
      </c>
    </row>
    <row r="33" spans="1:7" x14ac:dyDescent="0.25">
      <c r="A33" s="8">
        <v>402</v>
      </c>
      <c r="B33" s="9" t="s">
        <v>4</v>
      </c>
      <c r="C33" s="9">
        <v>2</v>
      </c>
      <c r="D33" s="10" t="s">
        <v>27</v>
      </c>
      <c r="E33" s="25">
        <f>(16774454.506602+99480175.57+1511546.8)</f>
        <v>117766176.87660199</v>
      </c>
      <c r="F33" s="25">
        <f>(17747536.6788738+99117928+1326020.88)</f>
        <v>118191485.5588738</v>
      </c>
      <c r="G33" s="26">
        <f>(18315304.113088+100284808+1326020.88)</f>
        <v>119926132.99308799</v>
      </c>
    </row>
    <row r="34" spans="1:7" x14ac:dyDescent="0.25">
      <c r="A34" s="8">
        <v>403</v>
      </c>
      <c r="B34" s="9" t="s">
        <v>4</v>
      </c>
      <c r="C34" s="9">
        <v>3</v>
      </c>
      <c r="D34" s="10" t="s">
        <v>28</v>
      </c>
      <c r="E34" s="25">
        <v>353018.273361</v>
      </c>
      <c r="F34" s="25">
        <v>297023.84117528267</v>
      </c>
      <c r="G34" s="26">
        <v>306526.03109921026</v>
      </c>
    </row>
    <row r="35" spans="1:7" x14ac:dyDescent="0.25">
      <c r="A35" s="8">
        <v>404</v>
      </c>
      <c r="B35" s="9" t="s">
        <v>4</v>
      </c>
      <c r="C35" s="9">
        <v>4</v>
      </c>
      <c r="D35" s="10" t="s">
        <v>29</v>
      </c>
      <c r="E35" s="25">
        <v>0</v>
      </c>
      <c r="F35" s="25">
        <v>0</v>
      </c>
      <c r="G35" s="26">
        <v>0</v>
      </c>
    </row>
    <row r="36" spans="1:7" x14ac:dyDescent="0.25">
      <c r="A36" s="8">
        <v>405</v>
      </c>
      <c r="B36" s="9" t="s">
        <v>4</v>
      </c>
      <c r="C36" s="9">
        <v>5</v>
      </c>
      <c r="D36" s="10" t="s">
        <v>30</v>
      </c>
      <c r="E36" s="25">
        <v>0</v>
      </c>
      <c r="F36" s="25">
        <v>0</v>
      </c>
      <c r="G36" s="26">
        <v>0</v>
      </c>
    </row>
    <row r="37" spans="1:7" x14ac:dyDescent="0.25">
      <c r="A37" s="8">
        <v>406</v>
      </c>
      <c r="B37" s="9" t="s">
        <v>4</v>
      </c>
      <c r="C37" s="9">
        <v>6</v>
      </c>
      <c r="D37" s="10" t="s">
        <v>31</v>
      </c>
      <c r="E37" s="25">
        <v>1382071.66</v>
      </c>
      <c r="F37" s="25">
        <v>1377188</v>
      </c>
      <c r="G37" s="26">
        <v>1392918</v>
      </c>
    </row>
    <row r="38" spans="1:7" x14ac:dyDescent="0.25">
      <c r="A38" s="8">
        <v>407</v>
      </c>
      <c r="B38" s="9" t="s">
        <v>4</v>
      </c>
      <c r="C38" s="9">
        <v>7</v>
      </c>
      <c r="D38" s="10" t="s">
        <v>32</v>
      </c>
      <c r="E38" s="25">
        <v>267806.965998</v>
      </c>
      <c r="F38" s="25">
        <v>331592.81319279416</v>
      </c>
      <c r="G38" s="26">
        <v>342200.91076469229</v>
      </c>
    </row>
    <row r="39" spans="1:7" ht="30" x14ac:dyDescent="0.25">
      <c r="A39" s="8">
        <v>408</v>
      </c>
      <c r="B39" s="9" t="s">
        <v>4</v>
      </c>
      <c r="C39" s="9">
        <v>8</v>
      </c>
      <c r="D39" s="10" t="s">
        <v>33</v>
      </c>
      <c r="E39" s="25">
        <v>0</v>
      </c>
      <c r="F39" s="25">
        <v>0</v>
      </c>
      <c r="G39" s="26">
        <v>0</v>
      </c>
    </row>
    <row r="40" spans="1:7" x14ac:dyDescent="0.25">
      <c r="A40" s="11" t="s">
        <v>17</v>
      </c>
      <c r="B40" s="12"/>
      <c r="C40" s="13"/>
      <c r="D40" s="14"/>
      <c r="E40" s="27">
        <f>SUM(E32:E39)</f>
        <v>141065685.65596098</v>
      </c>
      <c r="F40" s="27">
        <f t="shared" ref="F40:G40" si="3">SUM(F32:F39)</f>
        <v>141322153.33324188</v>
      </c>
      <c r="G40" s="30">
        <f t="shared" si="3"/>
        <v>143320031.05495188</v>
      </c>
    </row>
    <row r="41" spans="1:7" x14ac:dyDescent="0.25">
      <c r="A41" s="11"/>
      <c r="B41" s="12"/>
      <c r="C41" s="15"/>
      <c r="D41" s="16"/>
      <c r="E41" s="28"/>
      <c r="F41" s="28"/>
      <c r="G41" s="29"/>
    </row>
    <row r="42" spans="1:7" x14ac:dyDescent="0.25">
      <c r="A42" s="19" t="s">
        <v>34</v>
      </c>
      <c r="B42" s="20"/>
      <c r="C42" s="20"/>
      <c r="D42" s="21"/>
      <c r="E42" s="25"/>
      <c r="F42" s="25"/>
      <c r="G42" s="26"/>
    </row>
    <row r="43" spans="1:7" x14ac:dyDescent="0.25">
      <c r="A43" s="8">
        <v>501</v>
      </c>
      <c r="B43" s="9" t="s">
        <v>4</v>
      </c>
      <c r="C43" s="9">
        <v>1</v>
      </c>
      <c r="D43" s="10" t="s">
        <v>35</v>
      </c>
      <c r="E43" s="25">
        <v>5903926.2958649993</v>
      </c>
      <c r="F43" s="25">
        <v>6217071.4525821181</v>
      </c>
      <c r="G43" s="26">
        <v>6415963.8831671812</v>
      </c>
    </row>
    <row r="44" spans="1:7" ht="30" x14ac:dyDescent="0.25">
      <c r="A44" s="8">
        <v>502</v>
      </c>
      <c r="B44" s="9" t="s">
        <v>4</v>
      </c>
      <c r="C44" s="9">
        <v>2</v>
      </c>
      <c r="D44" s="10" t="s">
        <v>36</v>
      </c>
      <c r="E44" s="25">
        <v>5903926.2958649993</v>
      </c>
      <c r="F44" s="25">
        <v>6298559.0529713035</v>
      </c>
      <c r="G44" s="26">
        <v>6500058.3808757178</v>
      </c>
    </row>
    <row r="45" spans="1:7" ht="30" x14ac:dyDescent="0.25">
      <c r="A45" s="8">
        <v>503</v>
      </c>
      <c r="B45" s="9" t="s">
        <v>4</v>
      </c>
      <c r="C45" s="9">
        <v>3</v>
      </c>
      <c r="D45" s="10" t="s">
        <v>37</v>
      </c>
      <c r="E45" s="25">
        <v>0</v>
      </c>
      <c r="F45" s="25">
        <v>0</v>
      </c>
      <c r="G45" s="26">
        <v>0</v>
      </c>
    </row>
    <row r="46" spans="1:7" x14ac:dyDescent="0.25">
      <c r="A46" s="11" t="s">
        <v>17</v>
      </c>
      <c r="B46" s="12"/>
      <c r="C46" s="13"/>
      <c r="D46" s="14"/>
      <c r="E46" s="27">
        <f>SUM(E43:E45)</f>
        <v>11807852.591729999</v>
      </c>
      <c r="F46" s="27">
        <f t="shared" ref="F46:G46" si="4">SUM(F43:F45)</f>
        <v>12515630.505553421</v>
      </c>
      <c r="G46" s="30">
        <f t="shared" si="4"/>
        <v>12916022.264042899</v>
      </c>
    </row>
    <row r="47" spans="1:7" x14ac:dyDescent="0.25">
      <c r="A47" s="11"/>
      <c r="B47" s="12"/>
      <c r="C47" s="15"/>
      <c r="D47" s="16"/>
      <c r="E47" s="28"/>
      <c r="F47" s="28"/>
      <c r="G47" s="29"/>
    </row>
    <row r="48" spans="1:7" x14ac:dyDescent="0.25">
      <c r="A48" s="19" t="s">
        <v>38</v>
      </c>
      <c r="B48" s="20"/>
      <c r="C48" s="20"/>
      <c r="D48" s="21"/>
      <c r="E48" s="27"/>
      <c r="F48" s="27"/>
      <c r="G48" s="30"/>
    </row>
    <row r="49" spans="1:7" x14ac:dyDescent="0.25">
      <c r="A49" s="8">
        <v>601</v>
      </c>
      <c r="B49" s="9" t="s">
        <v>4</v>
      </c>
      <c r="C49" s="9">
        <v>1</v>
      </c>
      <c r="D49" s="10" t="s">
        <v>39</v>
      </c>
      <c r="E49" s="25">
        <v>401710.448997</v>
      </c>
      <c r="F49" s="25">
        <v>533733.69999872858</v>
      </c>
      <c r="G49" s="26">
        <v>550808.55488620407</v>
      </c>
    </row>
    <row r="50" spans="1:7" x14ac:dyDescent="0.25">
      <c r="A50" s="8">
        <v>602</v>
      </c>
      <c r="B50" s="9" t="s">
        <v>4</v>
      </c>
      <c r="C50" s="9">
        <v>2</v>
      </c>
      <c r="D50" s="10" t="s">
        <v>40</v>
      </c>
      <c r="E50" s="25">
        <v>0</v>
      </c>
      <c r="F50" s="25">
        <v>0</v>
      </c>
      <c r="G50" s="26">
        <v>0</v>
      </c>
    </row>
    <row r="51" spans="1:7" ht="30" x14ac:dyDescent="0.25">
      <c r="A51" s="8">
        <v>603</v>
      </c>
      <c r="B51" s="9" t="s">
        <v>4</v>
      </c>
      <c r="C51" s="9">
        <v>3</v>
      </c>
      <c r="D51" s="10" t="s">
        <v>41</v>
      </c>
      <c r="E51" s="25">
        <v>0</v>
      </c>
      <c r="F51" s="25">
        <v>0</v>
      </c>
      <c r="G51" s="26">
        <v>0</v>
      </c>
    </row>
    <row r="52" spans="1:7" x14ac:dyDescent="0.25">
      <c r="A52" s="11" t="s">
        <v>17</v>
      </c>
      <c r="B52" s="12"/>
      <c r="C52" s="13"/>
      <c r="D52" s="14"/>
      <c r="E52" s="27">
        <f>SUM(E49:E51)</f>
        <v>401710.448997</v>
      </c>
      <c r="F52" s="27">
        <f t="shared" ref="F52:G52" si="5">SUM(F49:F51)</f>
        <v>533733.69999872858</v>
      </c>
      <c r="G52" s="30">
        <f t="shared" si="5"/>
        <v>550808.55488620407</v>
      </c>
    </row>
    <row r="53" spans="1:7" x14ac:dyDescent="0.25">
      <c r="A53" s="11"/>
      <c r="B53" s="12"/>
      <c r="C53" s="15"/>
      <c r="D53" s="16"/>
      <c r="E53" s="28"/>
      <c r="F53" s="28"/>
      <c r="G53" s="29"/>
    </row>
    <row r="54" spans="1:7" x14ac:dyDescent="0.25">
      <c r="A54" s="35" t="s">
        <v>42</v>
      </c>
      <c r="B54" s="36"/>
      <c r="C54" s="36"/>
      <c r="D54" s="37"/>
      <c r="E54" s="27"/>
      <c r="F54" s="27"/>
      <c r="G54" s="30"/>
    </row>
    <row r="55" spans="1:7" x14ac:dyDescent="0.25">
      <c r="A55" s="8">
        <v>701</v>
      </c>
      <c r="B55" s="9" t="s">
        <v>4</v>
      </c>
      <c r="C55" s="9">
        <v>1</v>
      </c>
      <c r="D55" s="10" t="s">
        <v>43</v>
      </c>
      <c r="E55" s="25">
        <v>1898994.8498040002</v>
      </c>
      <c r="F55" s="25">
        <v>1983319.6326948216</v>
      </c>
      <c r="G55" s="26">
        <v>2046768.6802700935</v>
      </c>
    </row>
    <row r="56" spans="1:7" ht="30" x14ac:dyDescent="0.25">
      <c r="A56" s="8">
        <v>702</v>
      </c>
      <c r="B56" s="9" t="s">
        <v>4</v>
      </c>
      <c r="C56" s="9">
        <v>2</v>
      </c>
      <c r="D56" s="10" t="s">
        <v>44</v>
      </c>
      <c r="E56" s="25">
        <v>0</v>
      </c>
      <c r="F56" s="25">
        <v>0</v>
      </c>
      <c r="G56" s="26">
        <v>0</v>
      </c>
    </row>
    <row r="57" spans="1:7" x14ac:dyDescent="0.25">
      <c r="A57" s="11" t="s">
        <v>17</v>
      </c>
      <c r="B57" s="12"/>
      <c r="C57" s="13"/>
      <c r="D57" s="14"/>
      <c r="E57" s="27">
        <f>SUM(E55:E56)</f>
        <v>1898994.8498040002</v>
      </c>
      <c r="F57" s="27">
        <f t="shared" ref="F57:G57" si="6">SUM(F55:F56)</f>
        <v>1983319.6326948216</v>
      </c>
      <c r="G57" s="30">
        <f t="shared" si="6"/>
        <v>2046768.6802700935</v>
      </c>
    </row>
    <row r="58" spans="1:7" x14ac:dyDescent="0.25">
      <c r="A58" s="11"/>
      <c r="B58" s="12"/>
      <c r="C58" s="15"/>
      <c r="D58" s="16"/>
      <c r="E58" s="28"/>
      <c r="F58" s="28"/>
      <c r="G58" s="29"/>
    </row>
    <row r="59" spans="1:7" x14ac:dyDescent="0.25">
      <c r="A59" s="19" t="s">
        <v>45</v>
      </c>
      <c r="B59" s="20"/>
      <c r="C59" s="20"/>
      <c r="D59" s="21"/>
      <c r="E59" s="25"/>
      <c r="F59" s="25"/>
      <c r="G59" s="26"/>
    </row>
    <row r="60" spans="1:7" x14ac:dyDescent="0.25">
      <c r="A60" s="8">
        <v>801</v>
      </c>
      <c r="B60" s="9" t="s">
        <v>4</v>
      </c>
      <c r="C60" s="9">
        <v>1</v>
      </c>
      <c r="D60" s="10" t="s">
        <v>46</v>
      </c>
      <c r="E60" s="25">
        <v>462575.668542</v>
      </c>
      <c r="F60" s="25">
        <v>572945.9926576073</v>
      </c>
      <c r="G60" s="26">
        <v>591275.30123042653</v>
      </c>
    </row>
    <row r="61" spans="1:7" ht="30" x14ac:dyDescent="0.25">
      <c r="A61" s="8">
        <v>802</v>
      </c>
      <c r="B61" s="9" t="s">
        <v>4</v>
      </c>
      <c r="C61" s="9">
        <v>2</v>
      </c>
      <c r="D61" s="10" t="s">
        <v>47</v>
      </c>
      <c r="E61" s="25">
        <v>632998.283268</v>
      </c>
      <c r="F61" s="25">
        <v>687759.01206532249</v>
      </c>
      <c r="G61" s="26">
        <v>709761.34268187685</v>
      </c>
    </row>
    <row r="62" spans="1:7" ht="30" x14ac:dyDescent="0.25">
      <c r="A62" s="8">
        <v>803</v>
      </c>
      <c r="B62" s="9" t="s">
        <v>4</v>
      </c>
      <c r="C62" s="9">
        <v>3</v>
      </c>
      <c r="D62" s="10" t="s">
        <v>48</v>
      </c>
      <c r="E62" s="25">
        <v>0</v>
      </c>
      <c r="F62" s="25">
        <v>0</v>
      </c>
      <c r="G62" s="26">
        <v>0</v>
      </c>
    </row>
    <row r="63" spans="1:7" x14ac:dyDescent="0.25">
      <c r="A63" s="11" t="s">
        <v>17</v>
      </c>
      <c r="B63" s="12"/>
      <c r="C63" s="13"/>
      <c r="D63" s="14"/>
      <c r="E63" s="27">
        <f>SUM(E60:E62)</f>
        <v>1095573.95181</v>
      </c>
      <c r="F63" s="27">
        <f t="shared" ref="F63:G63" si="7">SUM(F60:F62)</f>
        <v>1260705.0047229298</v>
      </c>
      <c r="G63" s="30">
        <f t="shared" si="7"/>
        <v>1301036.6439123033</v>
      </c>
    </row>
    <row r="64" spans="1:7" x14ac:dyDescent="0.25">
      <c r="A64" s="11"/>
      <c r="B64" s="12"/>
      <c r="C64" s="15"/>
      <c r="D64" s="16"/>
      <c r="E64" s="28"/>
      <c r="F64" s="28"/>
      <c r="G64" s="29"/>
    </row>
    <row r="65" spans="1:7" x14ac:dyDescent="0.25">
      <c r="A65" s="19" t="s">
        <v>49</v>
      </c>
      <c r="B65" s="20"/>
      <c r="C65" s="20"/>
      <c r="D65" s="21"/>
      <c r="E65" s="27"/>
      <c r="F65" s="27"/>
      <c r="G65" s="30"/>
    </row>
    <row r="66" spans="1:7" x14ac:dyDescent="0.25">
      <c r="A66" s="8">
        <v>901</v>
      </c>
      <c r="B66" s="9" t="s">
        <v>4</v>
      </c>
      <c r="C66" s="9">
        <v>1</v>
      </c>
      <c r="D66" s="10" t="s">
        <v>50</v>
      </c>
      <c r="E66" s="25">
        <f>(2665896.616071+2414500)</f>
        <v>5080396.6160710007</v>
      </c>
      <c r="F66" s="25">
        <f>(2538008.26130248+2013400)</f>
        <v>4551408.2613024805</v>
      </c>
      <c r="G66" s="26">
        <f>(2619202.53995691+2013400)</f>
        <v>4632602.5399569105</v>
      </c>
    </row>
    <row r="67" spans="1:7" x14ac:dyDescent="0.25">
      <c r="A67" s="8">
        <v>902</v>
      </c>
      <c r="B67" s="9" t="s">
        <v>4</v>
      </c>
      <c r="C67" s="9">
        <v>2</v>
      </c>
      <c r="D67" s="10" t="s">
        <v>51</v>
      </c>
      <c r="E67" s="25">
        <f>(1404469.82999+5473649.18)</f>
        <v>6878119.0099899992</v>
      </c>
      <c r="F67" s="25">
        <f>(1439347.46288314+5017400)</f>
        <v>6456747.46288314</v>
      </c>
      <c r="G67" s="26">
        <f>(1483986.49438216+5017400)</f>
        <v>6501386.4943821598</v>
      </c>
    </row>
    <row r="68" spans="1:7" x14ac:dyDescent="0.25">
      <c r="A68" s="8">
        <v>903</v>
      </c>
      <c r="B68" s="9" t="s">
        <v>4</v>
      </c>
      <c r="C68" s="9">
        <v>3</v>
      </c>
      <c r="D68" s="10" t="s">
        <v>52</v>
      </c>
      <c r="E68" s="25">
        <v>0</v>
      </c>
      <c r="F68" s="25">
        <v>0</v>
      </c>
      <c r="G68" s="26">
        <v>0</v>
      </c>
    </row>
    <row r="69" spans="1:7" x14ac:dyDescent="0.25">
      <c r="A69" s="8">
        <v>904</v>
      </c>
      <c r="B69" s="9" t="s">
        <v>4</v>
      </c>
      <c r="C69" s="9">
        <v>4</v>
      </c>
      <c r="D69" s="10" t="s">
        <v>53</v>
      </c>
      <c r="E69" s="25">
        <v>0</v>
      </c>
      <c r="F69" s="25">
        <v>0</v>
      </c>
      <c r="G69" s="26">
        <v>0</v>
      </c>
    </row>
    <row r="70" spans="1:7" ht="30" x14ac:dyDescent="0.25">
      <c r="A70" s="8">
        <v>905</v>
      </c>
      <c r="B70" s="9" t="s">
        <v>4</v>
      </c>
      <c r="C70" s="9">
        <v>5</v>
      </c>
      <c r="D70" s="10" t="s">
        <v>54</v>
      </c>
      <c r="E70" s="25">
        <f>(9574109.029475+60500)</f>
        <v>9634609.0294749998</v>
      </c>
      <c r="F70" s="25">
        <f>(9010367.74136805+60500)</f>
        <v>9070867.7413680498</v>
      </c>
      <c r="G70" s="26">
        <f>(9298621.45603327+60500)</f>
        <v>9359121.4560332708</v>
      </c>
    </row>
    <row r="71" spans="1:7" x14ac:dyDescent="0.25">
      <c r="A71" s="8">
        <v>906</v>
      </c>
      <c r="B71" s="9" t="s">
        <v>4</v>
      </c>
      <c r="C71" s="9">
        <v>6</v>
      </c>
      <c r="D71" s="10" t="s">
        <v>55</v>
      </c>
      <c r="E71" s="25">
        <v>535613.931996</v>
      </c>
      <c r="F71" s="25">
        <v>438627.58951368736</v>
      </c>
      <c r="G71" s="26">
        <v>452659.87273021875</v>
      </c>
    </row>
    <row r="72" spans="1:7" ht="30" x14ac:dyDescent="0.25">
      <c r="A72" s="8">
        <v>907</v>
      </c>
      <c r="B72" s="9" t="s">
        <v>4</v>
      </c>
      <c r="C72" s="9">
        <v>7</v>
      </c>
      <c r="D72" s="10" t="s">
        <v>56</v>
      </c>
      <c r="E72" s="25">
        <v>0</v>
      </c>
      <c r="F72" s="25">
        <v>0</v>
      </c>
      <c r="G72" s="26">
        <v>0</v>
      </c>
    </row>
    <row r="73" spans="1:7" x14ac:dyDescent="0.25">
      <c r="A73" s="8">
        <v>908</v>
      </c>
      <c r="B73" s="9" t="s">
        <v>4</v>
      </c>
      <c r="C73" s="9">
        <v>8</v>
      </c>
      <c r="D73" s="10" t="s">
        <v>57</v>
      </c>
      <c r="E73" s="25">
        <v>365191.31727</v>
      </c>
      <c r="F73" s="25">
        <v>395421.54368622717</v>
      </c>
      <c r="G73" s="26">
        <v>408071.60771223856</v>
      </c>
    </row>
    <row r="74" spans="1:7" ht="45" x14ac:dyDescent="0.25">
      <c r="A74" s="8">
        <v>909</v>
      </c>
      <c r="B74" s="9" t="s">
        <v>4</v>
      </c>
      <c r="C74" s="9">
        <v>9</v>
      </c>
      <c r="D74" s="10" t="s">
        <v>58</v>
      </c>
      <c r="E74" s="25">
        <v>0</v>
      </c>
      <c r="F74" s="25">
        <v>0</v>
      </c>
      <c r="G74" s="26">
        <v>0</v>
      </c>
    </row>
    <row r="75" spans="1:7" x14ac:dyDescent="0.25">
      <c r="A75" s="11" t="s">
        <v>17</v>
      </c>
      <c r="B75" s="12"/>
      <c r="C75" s="13"/>
      <c r="D75" s="14"/>
      <c r="E75" s="27">
        <f>SUM(E66:E74)</f>
        <v>22493929.904801998</v>
      </c>
      <c r="F75" s="27">
        <f t="shared" ref="F75:G75" si="8">SUM(F66:F74)</f>
        <v>20913072.598753583</v>
      </c>
      <c r="G75" s="30">
        <f t="shared" si="8"/>
        <v>21353841.970814798</v>
      </c>
    </row>
    <row r="76" spans="1:7" x14ac:dyDescent="0.25">
      <c r="A76" s="11"/>
      <c r="B76" s="12"/>
      <c r="C76" s="15"/>
      <c r="D76" s="16"/>
      <c r="E76" s="28"/>
      <c r="F76" s="28"/>
      <c r="G76" s="29"/>
    </row>
    <row r="77" spans="1:7" x14ac:dyDescent="0.25">
      <c r="A77" s="19" t="s">
        <v>59</v>
      </c>
      <c r="B77" s="20"/>
      <c r="C77" s="20"/>
      <c r="D77" s="21"/>
      <c r="E77" s="27"/>
      <c r="F77" s="27"/>
      <c r="G77" s="30"/>
    </row>
    <row r="78" spans="1:7" x14ac:dyDescent="0.25">
      <c r="A78" s="8">
        <v>1001</v>
      </c>
      <c r="B78" s="9" t="s">
        <v>4</v>
      </c>
      <c r="C78" s="9">
        <v>1</v>
      </c>
      <c r="D78" s="10" t="s">
        <v>60</v>
      </c>
      <c r="E78" s="25">
        <v>279980.009907</v>
      </c>
      <c r="F78" s="25">
        <v>292779.73333046184</v>
      </c>
      <c r="G78" s="26">
        <v>302146.14856829168</v>
      </c>
    </row>
    <row r="79" spans="1:7" x14ac:dyDescent="0.25">
      <c r="A79" s="8">
        <v>1002</v>
      </c>
      <c r="B79" s="9" t="s">
        <v>4</v>
      </c>
      <c r="C79" s="9">
        <v>2</v>
      </c>
      <c r="D79" s="10" t="s">
        <v>61</v>
      </c>
      <c r="E79" s="25">
        <v>2252013.1231650002</v>
      </c>
      <c r="F79" s="25">
        <v>2372586.280533805</v>
      </c>
      <c r="G79" s="26">
        <v>2448488.4887852729</v>
      </c>
    </row>
    <row r="80" spans="1:7" x14ac:dyDescent="0.25">
      <c r="A80" s="8">
        <v>1003</v>
      </c>
      <c r="B80" s="9" t="s">
        <v>4</v>
      </c>
      <c r="C80" s="9">
        <v>3</v>
      </c>
      <c r="D80" s="10" t="s">
        <v>62</v>
      </c>
      <c r="E80" s="25">
        <v>0</v>
      </c>
      <c r="F80" s="25">
        <v>0</v>
      </c>
      <c r="G80" s="26">
        <v>0</v>
      </c>
    </row>
    <row r="81" spans="1:7" x14ac:dyDescent="0.25">
      <c r="A81" s="8">
        <v>1004</v>
      </c>
      <c r="B81" s="9" t="s">
        <v>4</v>
      </c>
      <c r="C81" s="9">
        <v>4</v>
      </c>
      <c r="D81" s="10" t="s">
        <v>63</v>
      </c>
      <c r="E81" s="25">
        <v>60865.219545</v>
      </c>
      <c r="F81" s="25">
        <v>42963.869592711111</v>
      </c>
      <c r="G81" s="26">
        <v>44338.341241590897</v>
      </c>
    </row>
    <row r="82" spans="1:7" x14ac:dyDescent="0.25">
      <c r="A82" s="8">
        <v>1005</v>
      </c>
      <c r="B82" s="9" t="s">
        <v>4</v>
      </c>
      <c r="C82" s="9">
        <v>5</v>
      </c>
      <c r="D82" s="10" t="s">
        <v>64</v>
      </c>
      <c r="E82" s="25">
        <f>(6244771.525317+910000)</f>
        <v>7154771.5253170002</v>
      </c>
      <c r="F82" s="25">
        <f>(6467695.24148731+730000)</f>
        <v>7197695.2414873103</v>
      </c>
      <c r="G82" s="26">
        <f>(6674605.46226796+730000)</f>
        <v>7404605.4622679604</v>
      </c>
    </row>
    <row r="83" spans="1:7" ht="30" x14ac:dyDescent="0.25">
      <c r="A83" s="8">
        <v>1006</v>
      </c>
      <c r="B83" s="9" t="s">
        <v>4</v>
      </c>
      <c r="C83" s="9">
        <v>6</v>
      </c>
      <c r="D83" s="10" t="s">
        <v>65</v>
      </c>
      <c r="E83" s="25">
        <v>0</v>
      </c>
      <c r="F83" s="25">
        <v>0</v>
      </c>
      <c r="G83" s="26">
        <v>0</v>
      </c>
    </row>
    <row r="84" spans="1:7" x14ac:dyDescent="0.25">
      <c r="A84" s="11" t="s">
        <v>17</v>
      </c>
      <c r="B84" s="12"/>
      <c r="C84" s="13"/>
      <c r="D84" s="14"/>
      <c r="E84" s="27">
        <f>SUM(E78:E83)</f>
        <v>9747629.8779340014</v>
      </c>
      <c r="F84" s="27">
        <f t="shared" ref="F84:G84" si="9">SUM(F78:F83)</f>
        <v>9906025.1249442883</v>
      </c>
      <c r="G84" s="30">
        <f t="shared" si="9"/>
        <v>10199578.440863116</v>
      </c>
    </row>
    <row r="85" spans="1:7" x14ac:dyDescent="0.25">
      <c r="A85" s="11"/>
      <c r="B85" s="12"/>
      <c r="C85" s="15"/>
      <c r="D85" s="16"/>
      <c r="E85" s="28"/>
      <c r="F85" s="28"/>
      <c r="G85" s="29"/>
    </row>
    <row r="86" spans="1:7" x14ac:dyDescent="0.25">
      <c r="A86" s="19" t="s">
        <v>66</v>
      </c>
      <c r="B86" s="20"/>
      <c r="C86" s="20">
        <v>11</v>
      </c>
      <c r="D86" s="21" t="s">
        <v>67</v>
      </c>
      <c r="E86" s="27"/>
      <c r="F86" s="27"/>
      <c r="G86" s="30"/>
    </row>
    <row r="87" spans="1:7" x14ac:dyDescent="0.25">
      <c r="A87" s="8">
        <v>1101</v>
      </c>
      <c r="B87" s="9" t="s">
        <v>4</v>
      </c>
      <c r="C87" s="9">
        <v>1</v>
      </c>
      <c r="D87" s="10" t="s">
        <v>68</v>
      </c>
      <c r="E87" s="25">
        <f>(13758597.870717+223249.32)</f>
        <v>13981847.190717001</v>
      </c>
      <c r="F87" s="25">
        <v>13288873.922364296</v>
      </c>
      <c r="G87" s="26">
        <v>13714002.771906434</v>
      </c>
    </row>
    <row r="88" spans="1:7" x14ac:dyDescent="0.25">
      <c r="A88" s="8">
        <v>1102</v>
      </c>
      <c r="B88" s="9" t="s">
        <v>4</v>
      </c>
      <c r="C88" s="9">
        <v>2</v>
      </c>
      <c r="D88" s="10" t="s">
        <v>69</v>
      </c>
      <c r="E88" s="25">
        <v>0</v>
      </c>
      <c r="F88" s="25">
        <v>0</v>
      </c>
      <c r="G88" s="26">
        <v>0</v>
      </c>
    </row>
    <row r="89" spans="1:7" ht="30" x14ac:dyDescent="0.25">
      <c r="A89" s="8">
        <v>1103</v>
      </c>
      <c r="B89" s="9" t="s">
        <v>4</v>
      </c>
      <c r="C89" s="9">
        <v>3</v>
      </c>
      <c r="D89" s="10" t="s">
        <v>70</v>
      </c>
      <c r="E89" s="25">
        <v>0</v>
      </c>
      <c r="F89" s="25">
        <v>0</v>
      </c>
      <c r="G89" s="26">
        <v>0</v>
      </c>
    </row>
    <row r="90" spans="1:7" x14ac:dyDescent="0.25">
      <c r="A90" s="11" t="s">
        <v>17</v>
      </c>
      <c r="B90" s="12"/>
      <c r="C90" s="13"/>
      <c r="D90" s="14"/>
      <c r="E90" s="27">
        <f>SUM(E87:E89)</f>
        <v>13981847.190717001</v>
      </c>
      <c r="F90" s="27">
        <f t="shared" ref="F90:G90" si="10">SUM(F87:F89)</f>
        <v>13288873.922364296</v>
      </c>
      <c r="G90" s="30">
        <f t="shared" si="10"/>
        <v>13714002.771906434</v>
      </c>
    </row>
    <row r="91" spans="1:7" x14ac:dyDescent="0.25">
      <c r="A91" s="11"/>
      <c r="B91" s="12"/>
      <c r="C91" s="15"/>
      <c r="D91" s="16"/>
      <c r="E91" s="28"/>
      <c r="F91" s="28"/>
      <c r="G91" s="29"/>
    </row>
    <row r="92" spans="1:7" x14ac:dyDescent="0.25">
      <c r="A92" s="19" t="s">
        <v>71</v>
      </c>
      <c r="B92" s="20"/>
      <c r="C92" s="20"/>
      <c r="D92" s="21"/>
      <c r="E92" s="27"/>
      <c r="F92" s="27"/>
      <c r="G92" s="30"/>
    </row>
    <row r="93" spans="1:7" x14ac:dyDescent="0.25">
      <c r="A93" s="8">
        <v>1201</v>
      </c>
      <c r="B93" s="9" t="s">
        <v>4</v>
      </c>
      <c r="C93" s="9">
        <v>1</v>
      </c>
      <c r="D93" s="10" t="s">
        <v>72</v>
      </c>
      <c r="E93" s="25">
        <v>733990.45890400012</v>
      </c>
      <c r="F93" s="25">
        <v>635605.65595204767</v>
      </c>
      <c r="G93" s="26">
        <v>654883.81682099344</v>
      </c>
    </row>
    <row r="94" spans="1:7" x14ac:dyDescent="0.25">
      <c r="A94" s="8">
        <v>1202</v>
      </c>
      <c r="B94" s="9" t="s">
        <v>4</v>
      </c>
      <c r="C94" s="9">
        <v>2</v>
      </c>
      <c r="D94" s="10" t="s">
        <v>73</v>
      </c>
      <c r="E94" s="25">
        <v>2008552.2449850002</v>
      </c>
      <c r="F94" s="25">
        <v>2160494.6839664769</v>
      </c>
      <c r="G94" s="26">
        <v>2229611.7983888523</v>
      </c>
    </row>
    <row r="95" spans="1:7" x14ac:dyDescent="0.25">
      <c r="A95" s="8">
        <v>1203</v>
      </c>
      <c r="B95" s="9" t="s">
        <v>4</v>
      </c>
      <c r="C95" s="9">
        <v>3</v>
      </c>
      <c r="D95" s="10" t="s">
        <v>74</v>
      </c>
      <c r="E95" s="25">
        <v>133903.482999</v>
      </c>
      <c r="F95" s="25">
        <v>96792.756764719394</v>
      </c>
      <c r="G95" s="26">
        <v>99889.286505899741</v>
      </c>
    </row>
    <row r="96" spans="1:7" ht="30" x14ac:dyDescent="0.25">
      <c r="A96" s="8">
        <v>1204</v>
      </c>
      <c r="B96" s="9" t="s">
        <v>4</v>
      </c>
      <c r="C96" s="9">
        <v>4</v>
      </c>
      <c r="D96" s="10" t="s">
        <v>75</v>
      </c>
      <c r="E96" s="25">
        <f>(85211.307363+74022.29)</f>
        <v>159233.59736299998</v>
      </c>
      <c r="F96" s="25">
        <f>(86783.8752169296+5850+7999.96)</f>
        <v>100633.83521692961</v>
      </c>
      <c r="G96" s="26">
        <f>(89560.207451348+5400)</f>
        <v>94960.207451348004</v>
      </c>
    </row>
    <row r="97" spans="1:7" x14ac:dyDescent="0.25">
      <c r="A97" s="8">
        <v>1205</v>
      </c>
      <c r="B97" s="9" t="s">
        <v>4</v>
      </c>
      <c r="C97" s="9">
        <v>5</v>
      </c>
      <c r="D97" s="10" t="s">
        <v>76</v>
      </c>
      <c r="E97" s="25">
        <v>1582495.7081700002</v>
      </c>
      <c r="F97" s="25">
        <v>1633532.7859477231</v>
      </c>
      <c r="G97" s="26">
        <v>1685791.6844846851</v>
      </c>
    </row>
    <row r="98" spans="1:7" x14ac:dyDescent="0.25">
      <c r="A98" s="8">
        <v>1206</v>
      </c>
      <c r="B98" s="9" t="s">
        <v>4</v>
      </c>
      <c r="C98" s="9">
        <v>6</v>
      </c>
      <c r="D98" s="10" t="s">
        <v>77</v>
      </c>
      <c r="E98" s="25">
        <v>0</v>
      </c>
      <c r="F98" s="25">
        <v>0</v>
      </c>
      <c r="G98" s="26">
        <v>0</v>
      </c>
    </row>
    <row r="99" spans="1:7" ht="30" x14ac:dyDescent="0.25">
      <c r="A99" s="8">
        <v>1207</v>
      </c>
      <c r="B99" s="9" t="s">
        <v>4</v>
      </c>
      <c r="C99" s="9">
        <v>7</v>
      </c>
      <c r="D99" s="10" t="s">
        <v>78</v>
      </c>
      <c r="E99" s="25">
        <v>206941.74645300003</v>
      </c>
      <c r="F99" s="25">
        <v>216957.42324314202</v>
      </c>
      <c r="G99" s="26">
        <v>223898.18137523311</v>
      </c>
    </row>
    <row r="100" spans="1:7" x14ac:dyDescent="0.25">
      <c r="A100" s="8">
        <v>1208</v>
      </c>
      <c r="B100" s="9" t="s">
        <v>4</v>
      </c>
      <c r="C100" s="9">
        <v>8</v>
      </c>
      <c r="D100" s="10" t="s">
        <v>79</v>
      </c>
      <c r="E100" s="25">
        <v>0</v>
      </c>
      <c r="F100" s="25">
        <v>0</v>
      </c>
      <c r="G100" s="26">
        <v>0</v>
      </c>
    </row>
    <row r="101" spans="1:7" x14ac:dyDescent="0.25">
      <c r="A101" s="8">
        <v>1209</v>
      </c>
      <c r="B101" s="9" t="s">
        <v>4</v>
      </c>
      <c r="C101" s="9">
        <v>9</v>
      </c>
      <c r="D101" s="10" t="s">
        <v>80</v>
      </c>
      <c r="E101" s="25">
        <v>0</v>
      </c>
      <c r="F101" s="25">
        <v>0</v>
      </c>
      <c r="G101" s="26">
        <v>0</v>
      </c>
    </row>
    <row r="102" spans="1:7" ht="30" x14ac:dyDescent="0.25">
      <c r="A102" s="8">
        <v>1210</v>
      </c>
      <c r="B102" s="9" t="s">
        <v>4</v>
      </c>
      <c r="C102" s="9">
        <v>10</v>
      </c>
      <c r="D102" s="10" t="s">
        <v>81</v>
      </c>
      <c r="E102" s="25">
        <v>0</v>
      </c>
      <c r="F102" s="25">
        <v>0</v>
      </c>
      <c r="G102" s="26">
        <v>0</v>
      </c>
    </row>
    <row r="103" spans="1:7" x14ac:dyDescent="0.25">
      <c r="A103" s="11" t="s">
        <v>17</v>
      </c>
      <c r="B103" s="12"/>
      <c r="C103" s="13"/>
      <c r="D103" s="14"/>
      <c r="E103" s="27">
        <f>SUM(E93:E102)</f>
        <v>4825117.2388740005</v>
      </c>
      <c r="F103" s="27">
        <f t="shared" ref="F103:G103" si="11">SUM(F93:F102)</f>
        <v>4844017.1410910385</v>
      </c>
      <c r="G103" s="30">
        <f t="shared" si="11"/>
        <v>4989034.9750270126</v>
      </c>
    </row>
    <row r="104" spans="1:7" x14ac:dyDescent="0.25">
      <c r="A104" s="11"/>
      <c r="B104" s="12"/>
      <c r="C104" s="15"/>
      <c r="D104" s="16"/>
      <c r="E104" s="28"/>
      <c r="F104" s="28"/>
      <c r="G104" s="29"/>
    </row>
    <row r="105" spans="1:7" x14ac:dyDescent="0.25">
      <c r="A105" s="35" t="s">
        <v>82</v>
      </c>
      <c r="B105" s="36"/>
      <c r="C105" s="36"/>
      <c r="D105" s="37"/>
      <c r="E105" s="27"/>
      <c r="F105" s="27"/>
      <c r="G105" s="30"/>
    </row>
    <row r="106" spans="1:7" ht="30" x14ac:dyDescent="0.25">
      <c r="A106" s="8">
        <v>1301</v>
      </c>
      <c r="B106" s="9" t="s">
        <v>4</v>
      </c>
      <c r="C106" s="9">
        <v>1</v>
      </c>
      <c r="D106" s="10" t="s">
        <v>83</v>
      </c>
      <c r="E106" s="25">
        <v>2240590.5084390002</v>
      </c>
      <c r="F106" s="25">
        <v>2302396.8866125122</v>
      </c>
      <c r="G106" s="26">
        <v>2370967.0196306496</v>
      </c>
    </row>
    <row r="107" spans="1:7" ht="45" x14ac:dyDescent="0.25">
      <c r="A107" s="8">
        <v>1302</v>
      </c>
      <c r="B107" s="9" t="s">
        <v>4</v>
      </c>
      <c r="C107" s="9">
        <v>2</v>
      </c>
      <c r="D107" s="10" t="s">
        <v>84</v>
      </c>
      <c r="E107" s="25">
        <v>0</v>
      </c>
      <c r="F107" s="25">
        <v>0</v>
      </c>
      <c r="G107" s="26">
        <v>0</v>
      </c>
    </row>
    <row r="108" spans="1:7" ht="45" x14ac:dyDescent="0.25">
      <c r="A108" s="8">
        <v>1303</v>
      </c>
      <c r="B108" s="9" t="s">
        <v>4</v>
      </c>
      <c r="C108" s="9">
        <v>3</v>
      </c>
      <c r="D108" s="10" t="s">
        <v>85</v>
      </c>
      <c r="E108" s="25">
        <v>0</v>
      </c>
      <c r="F108" s="25">
        <v>0</v>
      </c>
      <c r="G108" s="26">
        <v>0</v>
      </c>
    </row>
    <row r="109" spans="1:7" ht="30" x14ac:dyDescent="0.25">
      <c r="A109" s="8">
        <v>1304</v>
      </c>
      <c r="B109" s="9" t="s">
        <v>4</v>
      </c>
      <c r="C109" s="9">
        <v>4</v>
      </c>
      <c r="D109" s="10" t="s">
        <v>86</v>
      </c>
      <c r="E109" s="25">
        <v>0</v>
      </c>
      <c r="F109" s="25">
        <v>0</v>
      </c>
      <c r="G109" s="26">
        <v>0</v>
      </c>
    </row>
    <row r="110" spans="1:7" x14ac:dyDescent="0.25">
      <c r="A110" s="8">
        <v>1305</v>
      </c>
      <c r="B110" s="9" t="s">
        <v>4</v>
      </c>
      <c r="C110" s="9">
        <v>5</v>
      </c>
      <c r="D110" s="10" t="s">
        <v>87</v>
      </c>
      <c r="E110" s="25">
        <v>0</v>
      </c>
      <c r="F110" s="25">
        <v>0</v>
      </c>
      <c r="G110" s="26">
        <v>0</v>
      </c>
    </row>
    <row r="111" spans="1:7" ht="30" x14ac:dyDescent="0.25">
      <c r="A111" s="8">
        <v>1306</v>
      </c>
      <c r="B111" s="9" t="s">
        <v>4</v>
      </c>
      <c r="C111" s="9">
        <v>6</v>
      </c>
      <c r="D111" s="10" t="s">
        <v>88</v>
      </c>
      <c r="E111" s="25">
        <v>0</v>
      </c>
      <c r="F111" s="25">
        <v>0</v>
      </c>
      <c r="G111" s="26">
        <v>0</v>
      </c>
    </row>
    <row r="112" spans="1:7" x14ac:dyDescent="0.25">
      <c r="A112" s="8">
        <v>1307</v>
      </c>
      <c r="B112" s="9" t="s">
        <v>4</v>
      </c>
      <c r="C112" s="9">
        <v>7</v>
      </c>
      <c r="D112" s="10" t="s">
        <v>89</v>
      </c>
      <c r="E112" s="25">
        <v>0</v>
      </c>
      <c r="F112" s="25">
        <v>0</v>
      </c>
      <c r="G112" s="26">
        <v>0</v>
      </c>
    </row>
    <row r="113" spans="1:7" ht="30" x14ac:dyDescent="0.25">
      <c r="A113" s="8">
        <v>1308</v>
      </c>
      <c r="B113" s="9" t="s">
        <v>4</v>
      </c>
      <c r="C113" s="9">
        <v>8</v>
      </c>
      <c r="D113" s="10" t="s">
        <v>90</v>
      </c>
      <c r="E113" s="25">
        <v>0</v>
      </c>
      <c r="F113" s="25">
        <v>0</v>
      </c>
      <c r="G113" s="26">
        <v>0</v>
      </c>
    </row>
    <row r="114" spans="1:7" x14ac:dyDescent="0.25">
      <c r="A114" s="11" t="s">
        <v>17</v>
      </c>
      <c r="B114" s="12"/>
      <c r="C114" s="13"/>
      <c r="D114" s="14"/>
      <c r="E114" s="27">
        <f>SUM(E106:E113)</f>
        <v>2240590.5084390002</v>
      </c>
      <c r="F114" s="27">
        <f t="shared" ref="F114:G114" si="12">SUM(F106:F113)</f>
        <v>2302396.8866125122</v>
      </c>
      <c r="G114" s="30">
        <f t="shared" si="12"/>
        <v>2370967.0196306496</v>
      </c>
    </row>
    <row r="115" spans="1:7" x14ac:dyDescent="0.25">
      <c r="A115" s="11"/>
      <c r="B115" s="12"/>
      <c r="C115" s="15"/>
      <c r="D115" s="16"/>
      <c r="E115" s="28"/>
      <c r="F115" s="28"/>
      <c r="G115" s="29"/>
    </row>
    <row r="116" spans="1:7" x14ac:dyDescent="0.25">
      <c r="A116" s="19" t="s">
        <v>91</v>
      </c>
      <c r="B116" s="20"/>
      <c r="C116" s="20"/>
      <c r="D116" s="21"/>
      <c r="E116" s="27"/>
      <c r="F116" s="27"/>
      <c r="G116" s="30"/>
    </row>
    <row r="117" spans="1:7" x14ac:dyDescent="0.25">
      <c r="A117" s="8">
        <v>1401</v>
      </c>
      <c r="B117" s="9" t="s">
        <v>4</v>
      </c>
      <c r="C117" s="9">
        <v>1</v>
      </c>
      <c r="D117" s="10" t="s">
        <v>92</v>
      </c>
      <c r="E117" s="25">
        <v>1813783.542441</v>
      </c>
      <c r="F117" s="25">
        <v>1870634.8115258161</v>
      </c>
      <c r="G117" s="26">
        <v>1930478.9209652976</v>
      </c>
    </row>
    <row r="118" spans="1:7" ht="30" x14ac:dyDescent="0.25">
      <c r="A118" s="8">
        <v>1402</v>
      </c>
      <c r="B118" s="9" t="s">
        <v>4</v>
      </c>
      <c r="C118" s="9">
        <v>2</v>
      </c>
      <c r="D118" s="10" t="s">
        <v>93</v>
      </c>
      <c r="E118" s="25">
        <v>413883.49290600006</v>
      </c>
      <c r="F118" s="25">
        <v>448012.77053120005</v>
      </c>
      <c r="G118" s="26">
        <v>462345.29824038217</v>
      </c>
    </row>
    <row r="119" spans="1:7" x14ac:dyDescent="0.25">
      <c r="A119" s="8">
        <v>1403</v>
      </c>
      <c r="B119" s="9" t="s">
        <v>4</v>
      </c>
      <c r="C119" s="9">
        <v>3</v>
      </c>
      <c r="D119" s="10" t="s">
        <v>94</v>
      </c>
      <c r="E119" s="25">
        <v>462575.668542</v>
      </c>
      <c r="F119" s="25">
        <v>359917.24106210942</v>
      </c>
      <c r="G119" s="26">
        <v>371431.47496311786</v>
      </c>
    </row>
    <row r="120" spans="1:7" x14ac:dyDescent="0.25">
      <c r="A120" s="8">
        <v>1404</v>
      </c>
      <c r="B120" s="9" t="s">
        <v>4</v>
      </c>
      <c r="C120" s="9">
        <v>4</v>
      </c>
      <c r="D120" s="10" t="s">
        <v>95</v>
      </c>
      <c r="E120" s="25">
        <v>0</v>
      </c>
      <c r="F120" s="25">
        <v>0</v>
      </c>
      <c r="G120" s="26">
        <v>0</v>
      </c>
    </row>
    <row r="121" spans="1:7" ht="30" x14ac:dyDescent="0.25">
      <c r="A121" s="8">
        <v>1405</v>
      </c>
      <c r="B121" s="9" t="s">
        <v>4</v>
      </c>
      <c r="C121" s="9">
        <v>5</v>
      </c>
      <c r="D121" s="10" t="s">
        <v>96</v>
      </c>
      <c r="E121" s="25">
        <v>0</v>
      </c>
      <c r="F121" s="25">
        <v>0</v>
      </c>
      <c r="G121" s="26">
        <v>0</v>
      </c>
    </row>
    <row r="122" spans="1:7" x14ac:dyDescent="0.25">
      <c r="A122" s="11" t="s">
        <v>17</v>
      </c>
      <c r="B122" s="12"/>
      <c r="C122" s="13"/>
      <c r="D122" s="14"/>
      <c r="E122" s="27">
        <f>SUM(E117:E121)</f>
        <v>2690242.7038890002</v>
      </c>
      <c r="F122" s="27">
        <f t="shared" ref="F122:G122" si="13">SUM(F117:F121)</f>
        <v>2678564.8231191253</v>
      </c>
      <c r="G122" s="30">
        <f t="shared" si="13"/>
        <v>2764255.6941687977</v>
      </c>
    </row>
    <row r="123" spans="1:7" x14ac:dyDescent="0.25">
      <c r="A123" s="11"/>
      <c r="B123" s="12"/>
      <c r="C123" s="15"/>
      <c r="D123" s="16"/>
      <c r="E123" s="28"/>
      <c r="F123" s="28"/>
      <c r="G123" s="29"/>
    </row>
    <row r="124" spans="1:7" x14ac:dyDescent="0.25">
      <c r="A124" s="19" t="s">
        <v>97</v>
      </c>
      <c r="B124" s="20"/>
      <c r="C124" s="20"/>
      <c r="D124" s="21"/>
      <c r="E124" s="27"/>
      <c r="F124" s="27"/>
      <c r="G124" s="30"/>
    </row>
    <row r="125" spans="1:7" x14ac:dyDescent="0.25">
      <c r="A125" s="8">
        <v>1501</v>
      </c>
      <c r="B125" s="9" t="s">
        <v>4</v>
      </c>
      <c r="C125" s="9">
        <v>1</v>
      </c>
      <c r="D125" s="10" t="s">
        <v>98</v>
      </c>
      <c r="E125" s="25">
        <v>2337224.430528</v>
      </c>
      <c r="F125" s="25">
        <v>2357204.1314712656</v>
      </c>
      <c r="G125" s="26">
        <v>2432614.2442018753</v>
      </c>
    </row>
    <row r="126" spans="1:7" x14ac:dyDescent="0.25">
      <c r="A126" s="8">
        <v>1502</v>
      </c>
      <c r="B126" s="9" t="s">
        <v>4</v>
      </c>
      <c r="C126" s="9">
        <v>2</v>
      </c>
      <c r="D126" s="10" t="s">
        <v>99</v>
      </c>
      <c r="E126" s="25">
        <v>1010362.644447</v>
      </c>
      <c r="F126" s="25">
        <v>1153103.7559918298</v>
      </c>
      <c r="G126" s="26">
        <v>1189993.0873265578</v>
      </c>
    </row>
    <row r="127" spans="1:7" x14ac:dyDescent="0.25">
      <c r="A127" s="8">
        <v>1503</v>
      </c>
      <c r="B127" s="9" t="s">
        <v>4</v>
      </c>
      <c r="C127" s="9">
        <v>3</v>
      </c>
      <c r="D127" s="10" t="s">
        <v>100</v>
      </c>
      <c r="E127" s="25">
        <v>450402.62463300006</v>
      </c>
      <c r="F127" s="25">
        <v>466996.72619648353</v>
      </c>
      <c r="G127" s="26">
        <v>481936.57603686285</v>
      </c>
    </row>
    <row r="128" spans="1:7" ht="30" x14ac:dyDescent="0.25">
      <c r="A128" s="8">
        <v>1504</v>
      </c>
      <c r="B128" s="9" t="s">
        <v>4</v>
      </c>
      <c r="C128" s="9">
        <v>4</v>
      </c>
      <c r="D128" s="10" t="s">
        <v>101</v>
      </c>
      <c r="E128" s="25">
        <v>0</v>
      </c>
      <c r="F128" s="25">
        <v>0</v>
      </c>
      <c r="G128" s="26">
        <v>0</v>
      </c>
    </row>
    <row r="129" spans="1:7" x14ac:dyDescent="0.25">
      <c r="A129" s="11" t="s">
        <v>17</v>
      </c>
      <c r="B129" s="12"/>
      <c r="C129" s="13"/>
      <c r="D129" s="14"/>
      <c r="E129" s="27">
        <f>SUM(E125:E128)</f>
        <v>3797989.699608</v>
      </c>
      <c r="F129" s="27">
        <f t="shared" ref="F129:G129" si="14">SUM(F125:F128)</f>
        <v>3977304.6136595793</v>
      </c>
      <c r="G129" s="30">
        <f t="shared" si="14"/>
        <v>4104543.9075652962</v>
      </c>
    </row>
    <row r="130" spans="1:7" x14ac:dyDescent="0.25">
      <c r="A130" s="11"/>
      <c r="B130" s="12"/>
      <c r="C130" s="15"/>
      <c r="D130" s="16"/>
      <c r="E130" s="28"/>
      <c r="F130" s="28"/>
      <c r="G130" s="29"/>
    </row>
    <row r="131" spans="1:7" x14ac:dyDescent="0.25">
      <c r="A131" s="19" t="s">
        <v>102</v>
      </c>
      <c r="B131" s="20"/>
      <c r="C131" s="20"/>
      <c r="D131" s="21"/>
      <c r="E131" s="27"/>
      <c r="F131" s="27"/>
      <c r="G131" s="30"/>
    </row>
    <row r="132" spans="1:7" ht="30" x14ac:dyDescent="0.25">
      <c r="A132" s="8">
        <v>1601</v>
      </c>
      <c r="B132" s="9" t="s">
        <v>4</v>
      </c>
      <c r="C132" s="9">
        <v>1</v>
      </c>
      <c r="D132" s="10" t="s">
        <v>103</v>
      </c>
      <c r="E132" s="25">
        <f>(4090142.753424+1595500)</f>
        <v>5685642.753424</v>
      </c>
      <c r="F132" s="25">
        <f>(4609118.58778761+1579500)</f>
        <v>6188618.5877876095</v>
      </c>
      <c r="G132" s="26">
        <f>(4756570.45572442+1579500)</f>
        <v>6336070.45572442</v>
      </c>
    </row>
    <row r="133" spans="1:7" x14ac:dyDescent="0.25">
      <c r="A133" s="8">
        <v>1602</v>
      </c>
      <c r="B133" s="9" t="s">
        <v>4</v>
      </c>
      <c r="C133" s="9">
        <v>2</v>
      </c>
      <c r="D133" s="10" t="s">
        <v>104</v>
      </c>
      <c r="E133" s="25">
        <v>572133.06372299988</v>
      </c>
      <c r="F133" s="25">
        <v>493023.3685031585</v>
      </c>
      <c r="G133" s="26">
        <v>508795.84543940186</v>
      </c>
    </row>
    <row r="134" spans="1:7" ht="45" x14ac:dyDescent="0.25">
      <c r="A134" s="8">
        <v>1603</v>
      </c>
      <c r="B134" s="9" t="s">
        <v>4</v>
      </c>
      <c r="C134" s="9">
        <v>3</v>
      </c>
      <c r="D134" s="10" t="s">
        <v>105</v>
      </c>
      <c r="E134" s="25">
        <v>0</v>
      </c>
      <c r="F134" s="25">
        <v>0</v>
      </c>
      <c r="G134" s="26">
        <v>0</v>
      </c>
    </row>
    <row r="135" spans="1:7" x14ac:dyDescent="0.25">
      <c r="A135" s="11" t="s">
        <v>17</v>
      </c>
      <c r="B135" s="12"/>
      <c r="C135" s="13"/>
      <c r="D135" s="14"/>
      <c r="E135" s="27">
        <f>SUM(E132:E134)</f>
        <v>6257775.8171469998</v>
      </c>
      <c r="F135" s="27">
        <f t="shared" ref="F135:G135" si="15">SUM(F132:F134)</f>
        <v>6681641.9562907685</v>
      </c>
      <c r="G135" s="30">
        <f t="shared" si="15"/>
        <v>6844866.3011638215</v>
      </c>
    </row>
    <row r="136" spans="1:7" x14ac:dyDescent="0.25">
      <c r="A136" s="11"/>
      <c r="B136" s="12"/>
      <c r="C136" s="15"/>
      <c r="D136" s="16"/>
      <c r="E136" s="28"/>
      <c r="F136" s="28"/>
      <c r="G136" s="29"/>
    </row>
    <row r="137" spans="1:7" x14ac:dyDescent="0.25">
      <c r="A137" s="19" t="s">
        <v>106</v>
      </c>
      <c r="B137" s="20"/>
      <c r="C137" s="20"/>
      <c r="D137" s="21"/>
      <c r="E137" s="27"/>
      <c r="F137" s="27"/>
      <c r="G137" s="30"/>
    </row>
    <row r="138" spans="1:7" x14ac:dyDescent="0.25">
      <c r="A138" s="8">
        <v>1701</v>
      </c>
      <c r="B138" s="9" t="s">
        <v>4</v>
      </c>
      <c r="C138" s="9">
        <v>1</v>
      </c>
      <c r="D138" s="10" t="s">
        <v>107</v>
      </c>
      <c r="E138" s="25">
        <v>584306.107632</v>
      </c>
      <c r="F138" s="25">
        <v>575027.02855038887</v>
      </c>
      <c r="G138" s="26">
        <v>593422.91224463098</v>
      </c>
    </row>
    <row r="139" spans="1:7" ht="45" x14ac:dyDescent="0.25">
      <c r="A139" s="8">
        <v>1702</v>
      </c>
      <c r="B139" s="9" t="s">
        <v>4</v>
      </c>
      <c r="C139" s="9">
        <v>2</v>
      </c>
      <c r="D139" s="10" t="s">
        <v>108</v>
      </c>
      <c r="E139" s="25">
        <v>0</v>
      </c>
      <c r="F139" s="25">
        <v>0</v>
      </c>
      <c r="G139" s="26">
        <v>0</v>
      </c>
    </row>
    <row r="140" spans="1:7" x14ac:dyDescent="0.25">
      <c r="A140" s="11" t="s">
        <v>17</v>
      </c>
      <c r="B140" s="12"/>
      <c r="C140" s="13"/>
      <c r="D140" s="14"/>
      <c r="E140" s="27">
        <f>SUM(E138:E139)</f>
        <v>584306.107632</v>
      </c>
      <c r="F140" s="27">
        <f t="shared" ref="F140:G140" si="16">SUM(F138:F139)</f>
        <v>575027.02855038887</v>
      </c>
      <c r="G140" s="30">
        <f t="shared" si="16"/>
        <v>593422.91224463098</v>
      </c>
    </row>
    <row r="141" spans="1:7" x14ac:dyDescent="0.25">
      <c r="A141" s="11"/>
      <c r="B141" s="12"/>
      <c r="C141" s="15"/>
      <c r="D141" s="16"/>
      <c r="E141" s="28"/>
      <c r="F141" s="28"/>
      <c r="G141" s="29"/>
    </row>
    <row r="142" spans="1:7" x14ac:dyDescent="0.25">
      <c r="A142" s="19" t="s">
        <v>109</v>
      </c>
      <c r="B142" s="20"/>
      <c r="C142" s="20"/>
      <c r="D142" s="21"/>
      <c r="E142" s="27"/>
      <c r="F142" s="27"/>
      <c r="G142" s="30"/>
    </row>
    <row r="143" spans="1:7" ht="30" x14ac:dyDescent="0.25">
      <c r="A143" s="8">
        <v>1801</v>
      </c>
      <c r="B143" s="9" t="s">
        <v>4</v>
      </c>
      <c r="C143" s="9">
        <v>1</v>
      </c>
      <c r="D143" s="10" t="s">
        <v>110</v>
      </c>
      <c r="E143" s="25">
        <v>0</v>
      </c>
      <c r="F143" s="25">
        <v>0</v>
      </c>
      <c r="G143" s="26">
        <v>0</v>
      </c>
    </row>
    <row r="144" spans="1:7" ht="45" x14ac:dyDescent="0.25">
      <c r="A144" s="8">
        <v>1802</v>
      </c>
      <c r="B144" s="9" t="s">
        <v>4</v>
      </c>
      <c r="C144" s="9">
        <v>2</v>
      </c>
      <c r="D144" s="10" t="s">
        <v>111</v>
      </c>
      <c r="E144" s="25">
        <v>0</v>
      </c>
      <c r="F144" s="25">
        <v>0</v>
      </c>
      <c r="G144" s="26">
        <v>0</v>
      </c>
    </row>
    <row r="145" spans="1:7" x14ac:dyDescent="0.25">
      <c r="A145" s="11" t="s">
        <v>17</v>
      </c>
      <c r="B145" s="12"/>
      <c r="C145" s="13"/>
      <c r="D145" s="14"/>
      <c r="E145" s="27">
        <v>0</v>
      </c>
      <c r="F145" s="27">
        <v>0</v>
      </c>
      <c r="G145" s="30">
        <v>0</v>
      </c>
    </row>
    <row r="146" spans="1:7" x14ac:dyDescent="0.25">
      <c r="A146" s="11"/>
      <c r="B146" s="12"/>
      <c r="C146" s="15"/>
      <c r="D146" s="16"/>
      <c r="E146" s="28"/>
      <c r="F146" s="28"/>
      <c r="G146" s="29"/>
    </row>
    <row r="147" spans="1:7" x14ac:dyDescent="0.25">
      <c r="A147" s="19" t="s">
        <v>112</v>
      </c>
      <c r="B147" s="20"/>
      <c r="C147" s="20"/>
      <c r="D147" s="21"/>
      <c r="E147" s="27"/>
      <c r="F147" s="27"/>
      <c r="G147" s="30"/>
    </row>
    <row r="148" spans="1:7" ht="30" x14ac:dyDescent="0.25">
      <c r="A148" s="8">
        <v>1901</v>
      </c>
      <c r="B148" s="9" t="s">
        <v>4</v>
      </c>
      <c r="C148" s="9">
        <v>1</v>
      </c>
      <c r="D148" s="10" t="s">
        <v>113</v>
      </c>
      <c r="E148" s="25">
        <v>486921.75636</v>
      </c>
      <c r="F148" s="25">
        <v>522660.8556389421</v>
      </c>
      <c r="G148" s="26">
        <v>539381.4754263378</v>
      </c>
    </row>
    <row r="149" spans="1:7" x14ac:dyDescent="0.25">
      <c r="A149" s="8">
        <v>1902</v>
      </c>
      <c r="B149" s="9" t="s">
        <v>4</v>
      </c>
      <c r="C149" s="9">
        <v>2</v>
      </c>
      <c r="D149" s="10" t="s">
        <v>114</v>
      </c>
      <c r="E149" s="25">
        <v>0</v>
      </c>
      <c r="F149" s="25">
        <v>0</v>
      </c>
      <c r="G149" s="26">
        <v>0</v>
      </c>
    </row>
    <row r="150" spans="1:7" x14ac:dyDescent="0.25">
      <c r="A150" s="11" t="s">
        <v>17</v>
      </c>
      <c r="B150" s="12"/>
      <c r="C150" s="13"/>
      <c r="D150" s="14"/>
      <c r="E150" s="27">
        <f>SUM(E148:E149)</f>
        <v>486921.75636</v>
      </c>
      <c r="F150" s="27">
        <f t="shared" ref="F150:G150" si="17">SUM(F148:F149)</f>
        <v>522660.8556389421</v>
      </c>
      <c r="G150" s="30">
        <f t="shared" si="17"/>
        <v>539381.4754263378</v>
      </c>
    </row>
    <row r="151" spans="1:7" x14ac:dyDescent="0.25">
      <c r="A151" s="11"/>
      <c r="B151" s="12"/>
      <c r="C151" s="15"/>
      <c r="D151" s="16"/>
      <c r="E151" s="28"/>
      <c r="F151" s="28"/>
      <c r="G151" s="29"/>
    </row>
    <row r="152" spans="1:7" x14ac:dyDescent="0.25">
      <c r="A152" s="19" t="s">
        <v>115</v>
      </c>
      <c r="B152" s="20"/>
      <c r="C152" s="20"/>
      <c r="D152" s="21"/>
      <c r="E152" s="27"/>
      <c r="F152" s="27"/>
      <c r="G152" s="30"/>
    </row>
    <row r="153" spans="1:7" x14ac:dyDescent="0.25">
      <c r="A153" s="8">
        <v>2001</v>
      </c>
      <c r="B153" s="9" t="s">
        <v>4</v>
      </c>
      <c r="C153" s="9">
        <v>1</v>
      </c>
      <c r="D153" s="10" t="s">
        <v>116</v>
      </c>
      <c r="E153" s="25">
        <v>0</v>
      </c>
      <c r="F153" s="25">
        <v>0</v>
      </c>
      <c r="G153" s="26">
        <v>0</v>
      </c>
    </row>
    <row r="154" spans="1:7" x14ac:dyDescent="0.25">
      <c r="A154" s="8">
        <v>2002</v>
      </c>
      <c r="B154" s="9" t="s">
        <v>4</v>
      </c>
      <c r="C154" s="9">
        <v>2</v>
      </c>
      <c r="D154" s="10" t="s">
        <v>117</v>
      </c>
      <c r="E154" s="25">
        <v>0</v>
      </c>
      <c r="F154" s="25">
        <v>0</v>
      </c>
      <c r="G154" s="26">
        <v>0</v>
      </c>
    </row>
    <row r="155" spans="1:7" x14ac:dyDescent="0.25">
      <c r="A155" s="8">
        <v>2003</v>
      </c>
      <c r="B155" s="9" t="s">
        <v>4</v>
      </c>
      <c r="C155" s="9">
        <v>3</v>
      </c>
      <c r="D155" s="10" t="s">
        <v>118</v>
      </c>
      <c r="E155" s="25">
        <v>0</v>
      </c>
      <c r="F155" s="25">
        <v>0</v>
      </c>
      <c r="G155" s="26">
        <v>0</v>
      </c>
    </row>
    <row r="156" spans="1:7" x14ac:dyDescent="0.25">
      <c r="A156" s="11" t="s">
        <v>17</v>
      </c>
      <c r="B156" s="12"/>
      <c r="C156" s="13"/>
      <c r="D156" s="14"/>
      <c r="E156" s="27">
        <v>0</v>
      </c>
      <c r="F156" s="27">
        <v>0</v>
      </c>
      <c r="G156" s="30">
        <v>0</v>
      </c>
    </row>
    <row r="157" spans="1:7" x14ac:dyDescent="0.25">
      <c r="A157" s="11"/>
      <c r="B157" s="12"/>
      <c r="C157" s="15"/>
      <c r="D157" s="16"/>
      <c r="E157" s="28"/>
      <c r="F157" s="28"/>
      <c r="G157" s="29"/>
    </row>
    <row r="158" spans="1:7" x14ac:dyDescent="0.25">
      <c r="A158" s="35" t="s">
        <v>119</v>
      </c>
      <c r="B158" s="36"/>
      <c r="C158" s="36"/>
      <c r="D158" s="37"/>
      <c r="E158" s="27"/>
      <c r="F158" s="27"/>
      <c r="G158" s="30"/>
    </row>
    <row r="159" spans="1:7" ht="30" x14ac:dyDescent="0.25">
      <c r="A159" s="8">
        <v>5001</v>
      </c>
      <c r="B159" s="9" t="s">
        <v>4</v>
      </c>
      <c r="C159" s="9">
        <v>1</v>
      </c>
      <c r="D159" s="10" t="s">
        <v>120</v>
      </c>
      <c r="E159" s="25">
        <v>0</v>
      </c>
      <c r="F159" s="25">
        <v>0</v>
      </c>
      <c r="G159" s="26">
        <v>0</v>
      </c>
    </row>
    <row r="160" spans="1:7" ht="30" x14ac:dyDescent="0.25">
      <c r="A160" s="8">
        <v>5002</v>
      </c>
      <c r="B160" s="9" t="s">
        <v>4</v>
      </c>
      <c r="C160" s="9">
        <v>2</v>
      </c>
      <c r="D160" s="10" t="s">
        <v>121</v>
      </c>
      <c r="E160" s="25">
        <v>0</v>
      </c>
      <c r="F160" s="25">
        <v>0</v>
      </c>
      <c r="G160" s="26">
        <v>0</v>
      </c>
    </row>
    <row r="161" spans="1:7" x14ac:dyDescent="0.25">
      <c r="A161" s="11" t="s">
        <v>17</v>
      </c>
      <c r="B161" s="12"/>
      <c r="C161" s="13"/>
      <c r="D161" s="14"/>
      <c r="E161" s="27">
        <v>0</v>
      </c>
      <c r="F161" s="27">
        <v>0</v>
      </c>
      <c r="G161" s="30">
        <v>0</v>
      </c>
    </row>
    <row r="162" spans="1:7" x14ac:dyDescent="0.25">
      <c r="A162" s="11"/>
      <c r="B162" s="12"/>
      <c r="C162" s="15"/>
      <c r="D162" s="16"/>
      <c r="E162" s="28"/>
      <c r="F162" s="28"/>
      <c r="G162" s="29"/>
    </row>
    <row r="163" spans="1:7" x14ac:dyDescent="0.25">
      <c r="A163" s="19" t="s">
        <v>122</v>
      </c>
      <c r="B163" s="20"/>
      <c r="C163" s="20"/>
      <c r="D163" s="21"/>
      <c r="E163" s="27"/>
      <c r="F163" s="27"/>
      <c r="G163" s="30"/>
    </row>
    <row r="164" spans="1:7" x14ac:dyDescent="0.25">
      <c r="A164" s="8">
        <v>6001</v>
      </c>
      <c r="B164" s="9" t="s">
        <v>4</v>
      </c>
      <c r="C164" s="9">
        <v>1</v>
      </c>
      <c r="D164" s="10" t="s">
        <v>123</v>
      </c>
      <c r="E164" s="25">
        <v>0</v>
      </c>
      <c r="F164" s="25">
        <v>0</v>
      </c>
      <c r="G164" s="26">
        <v>0</v>
      </c>
    </row>
    <row r="165" spans="1:7" x14ac:dyDescent="0.25">
      <c r="A165" s="11" t="s">
        <v>17</v>
      </c>
      <c r="B165" s="12"/>
      <c r="C165" s="13"/>
      <c r="D165" s="14"/>
      <c r="E165" s="27">
        <v>0</v>
      </c>
      <c r="F165" s="27">
        <v>0</v>
      </c>
      <c r="G165" s="30">
        <v>0</v>
      </c>
    </row>
    <row r="166" spans="1:7" x14ac:dyDescent="0.25">
      <c r="A166" s="11"/>
      <c r="B166" s="12"/>
      <c r="C166" s="15"/>
      <c r="D166" s="16"/>
      <c r="E166" s="28"/>
      <c r="F166" s="28"/>
      <c r="G166" s="29"/>
    </row>
    <row r="167" spans="1:7" x14ac:dyDescent="0.25">
      <c r="A167" s="19" t="s">
        <v>124</v>
      </c>
      <c r="B167" s="20"/>
      <c r="C167" s="20"/>
      <c r="D167" s="21"/>
      <c r="E167" s="27"/>
      <c r="F167" s="27"/>
      <c r="G167" s="30"/>
    </row>
    <row r="168" spans="1:7" x14ac:dyDescent="0.25">
      <c r="A168" s="8">
        <v>9901</v>
      </c>
      <c r="B168" s="9" t="s">
        <v>4</v>
      </c>
      <c r="C168" s="9">
        <v>1</v>
      </c>
      <c r="D168" s="10" t="s">
        <v>125</v>
      </c>
      <c r="E168" s="25">
        <v>0</v>
      </c>
      <c r="F168" s="25">
        <v>0</v>
      </c>
      <c r="G168" s="26">
        <v>0</v>
      </c>
    </row>
    <row r="169" spans="1:7" ht="30" x14ac:dyDescent="0.25">
      <c r="A169" s="8">
        <v>9902</v>
      </c>
      <c r="B169" s="9" t="s">
        <v>4</v>
      </c>
      <c r="C169" s="9">
        <v>2</v>
      </c>
      <c r="D169" s="10" t="s">
        <v>126</v>
      </c>
      <c r="E169" s="25">
        <v>0</v>
      </c>
      <c r="F169" s="25">
        <v>0</v>
      </c>
      <c r="G169" s="26">
        <v>0</v>
      </c>
    </row>
    <row r="170" spans="1:7" ht="15.75" thickBot="1" x14ac:dyDescent="0.3">
      <c r="A170" s="11" t="s">
        <v>17</v>
      </c>
      <c r="B170" s="12"/>
      <c r="C170" s="13"/>
      <c r="D170" s="14"/>
      <c r="E170" s="31">
        <v>0</v>
      </c>
      <c r="F170" s="31">
        <v>0</v>
      </c>
      <c r="G170" s="32">
        <v>0</v>
      </c>
    </row>
    <row r="171" spans="1:7" ht="15.75" thickBot="1" x14ac:dyDescent="0.3">
      <c r="A171" s="22"/>
      <c r="B171" s="23"/>
      <c r="C171" s="23"/>
      <c r="D171" s="24"/>
      <c r="E171" s="33"/>
      <c r="F171" s="33"/>
      <c r="G171" s="34"/>
    </row>
    <row r="172" spans="1:7" ht="15.75" thickBot="1" x14ac:dyDescent="0.3">
      <c r="A172" s="38" t="s">
        <v>127</v>
      </c>
      <c r="B172" s="39"/>
      <c r="C172" s="39"/>
      <c r="D172" s="40"/>
      <c r="E172" s="31">
        <f>SUM(E17+E23+E29+E40+E46+E52+E57+E63+E75+E84+E90+E103+E114+E122+E129+E135+E140+E145+E150)</f>
        <v>263706975.91999999</v>
      </c>
      <c r="F172" s="31">
        <f t="shared" ref="F172:G172" si="18">SUM(F17+F23+F29+F40+F46+F52+F57+F63+F75+F84+F90+F103+F114+F122+F129+F135+F140+F145+F150)</f>
        <v>266421202.20000005</v>
      </c>
      <c r="G172" s="32">
        <f t="shared" si="18"/>
        <v>269357888</v>
      </c>
    </row>
    <row r="173" spans="1:7" x14ac:dyDescent="0.25">
      <c r="D173" s="1"/>
      <c r="E173" s="2"/>
      <c r="F173" s="2"/>
      <c r="G173" s="2"/>
    </row>
    <row r="174" spans="1:7" x14ac:dyDescent="0.25">
      <c r="D174" s="1"/>
      <c r="E174" s="2"/>
      <c r="F174" s="2"/>
      <c r="G174" s="2"/>
    </row>
  </sheetData>
  <mergeCells count="8">
    <mergeCell ref="A105:D105"/>
    <mergeCell ref="A158:D158"/>
    <mergeCell ref="A172:D172"/>
    <mergeCell ref="A1:G1"/>
    <mergeCell ref="A3:D3"/>
    <mergeCell ref="A4:D4"/>
    <mergeCell ref="A19:D19"/>
    <mergeCell ref="A54:D54"/>
  </mergeCells>
  <pageMargins left="0.70866141732283472" right="0.70866141732283472" top="0.62992125984251968" bottom="0.62992125984251968" header="0.31496062992125984" footer="0.31496062992125984"/>
  <pageSetup paperSize="9" scale="69" fitToHeight="0" orientation="portrait" r:id="rId1"/>
  <rowBreaks count="2" manualBreakCount="2">
    <brk id="57" max="16383" man="1"/>
    <brk id="11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2017-11-27T14:08:55Z</dcterms:modified>
</cp:coreProperties>
</file>